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10"/>
  <workbookPr/>
  <mc:AlternateContent xmlns:mc="http://schemas.openxmlformats.org/markup-compatibility/2006">
    <mc:Choice Requires="x15">
      <x15ac:absPath xmlns:x15ac="http://schemas.microsoft.com/office/spreadsheetml/2010/11/ac" url="/Users/guilherme/Downloads/"/>
    </mc:Choice>
  </mc:AlternateContent>
  <xr:revisionPtr revIDLastSave="0" documentId="13_ncr:1_{A12FD42D-8DD0-D544-99E5-91CA375C1544}" xr6:coauthVersionLast="47" xr6:coauthVersionMax="47" xr10:uidLastSave="{00000000-0000-0000-0000-000000000000}"/>
  <bookViews>
    <workbookView xWindow="0" yWindow="880" windowWidth="41120" windowHeight="25700" activeTab="3" xr2:uid="{00000000-000D-0000-FFFF-FFFF00000000}"/>
  </bookViews>
  <sheets>
    <sheet name="CAPA" sheetId="1" r:id="rId1"/>
    <sheet name="Básico" sheetId="2" r:id="rId2"/>
    <sheet name="Graduação" sheetId="3" r:id="rId3"/>
    <sheet name="Pós-Graduação" sheetId="4" r:id="rId4"/>
    <sheet name="Mensalidades" sheetId="5" r:id="rId5"/>
    <sheet name="Demografia" sheetId="6" r:id="rId6"/>
    <sheet name="Monitoramento de Oferta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0Amh1c3q3WZ7KA0rZg+2AK8M7fmwJoqT7AzNWu6Pp94="/>
    </ext>
  </extLst>
</workbook>
</file>

<file path=xl/calcChain.xml><?xml version="1.0" encoding="utf-8"?>
<calcChain xmlns="http://schemas.openxmlformats.org/spreadsheetml/2006/main">
  <c r="B45" i="4" l="1"/>
  <c r="B42" i="4"/>
  <c r="B43" i="4"/>
  <c r="B44" i="4"/>
  <c r="B52" i="4"/>
  <c r="B53" i="4"/>
  <c r="B54" i="4"/>
  <c r="B55" i="4"/>
  <c r="B56" i="4"/>
  <c r="B51" i="4"/>
  <c r="B75" i="2" a="1"/>
  <c r="B75" i="2" s="1"/>
  <c r="B76" i="2" a="1"/>
  <c r="B76" i="2" s="1"/>
  <c r="B77" i="2" a="1"/>
  <c r="B77" i="2" s="1"/>
  <c r="B78" i="2" a="1"/>
  <c r="B78" i="2" s="1"/>
  <c r="B79" i="2" a="1"/>
  <c r="B79" i="2" s="1"/>
  <c r="B80" i="2" a="1"/>
  <c r="B80" i="2" s="1"/>
  <c r="B81" i="2" a="1"/>
  <c r="B81" i="2" s="1"/>
  <c r="B82" i="2" a="1"/>
  <c r="B82" i="2" s="1"/>
  <c r="B83" i="2" a="1"/>
  <c r="B83" i="2" s="1"/>
  <c r="B84" i="2" a="1"/>
  <c r="B84" i="2" s="1"/>
  <c r="B85" i="2" a="1"/>
  <c r="B85" i="2" s="1"/>
  <c r="B86" i="2" a="1"/>
  <c r="B86" i="2" s="1"/>
  <c r="B87" i="2" a="1"/>
  <c r="B87" i="2" s="1"/>
  <c r="B88" i="2" a="1"/>
  <c r="B88" i="2" s="1"/>
  <c r="B89" i="2" a="1"/>
  <c r="B8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/>
  <c r="B59" i="2" a="1"/>
  <c r="B59" i="2" s="1"/>
  <c r="B60" i="2" a="1"/>
  <c r="B60" i="2" s="1"/>
  <c r="B61" i="2" a="1"/>
  <c r="B61" i="2" s="1"/>
  <c r="B62" i="2" a="1"/>
  <c r="B62" i="2" s="1"/>
  <c r="B63" i="2" a="1"/>
  <c r="B63" i="2" s="1"/>
  <c r="B64" i="2" a="1"/>
  <c r="B64" i="2"/>
  <c r="B65" i="2" a="1"/>
  <c r="B65" i="2" s="1"/>
  <c r="B66" i="2" a="1"/>
  <c r="B66" i="2" s="1"/>
  <c r="B67" i="2" a="1"/>
  <c r="B67" i="2" s="1"/>
  <c r="B68" i="2" a="1"/>
  <c r="B68" i="2" s="1"/>
  <c r="B69" i="2" a="1"/>
  <c r="B69" i="2" s="1"/>
  <c r="B70" i="2" a="1"/>
  <c r="B70" i="2" s="1"/>
  <c r="B71" i="2" a="1"/>
  <c r="B71" i="2" s="1"/>
  <c r="B72" i="2" a="1"/>
  <c r="B72" i="2" s="1"/>
  <c r="B73" i="2" a="1"/>
  <c r="B73" i="2" s="1"/>
  <c r="B74" i="2" a="1"/>
  <c r="B74" i="2" s="1"/>
  <c r="B33" i="2" a="1"/>
  <c r="B33" i="2" s="1"/>
  <c r="B34" i="2" a="1"/>
  <c r="B34" i="2" s="1"/>
  <c r="B35" i="2" a="1"/>
  <c r="B35" i="2"/>
  <c r="B36" i="2" a="1"/>
  <c r="B36" i="2"/>
  <c r="B37" i="2" a="1"/>
  <c r="B37" i="2" s="1"/>
  <c r="B38" i="2" a="1"/>
  <c r="B38" i="2" s="1"/>
  <c r="B39" i="2" a="1"/>
  <c r="B39" i="2" s="1"/>
  <c r="B40" i="2" a="1"/>
  <c r="B40" i="2" s="1"/>
  <c r="B41" i="2" a="1"/>
  <c r="B41" i="2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47" i="2" a="1"/>
  <c r="B47" i="2" s="1"/>
  <c r="B48" i="2" a="1"/>
  <c r="B48" i="2" s="1"/>
  <c r="B49" i="2" a="1"/>
  <c r="B49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25" i="2" a="1"/>
  <c r="B25" i="2" s="1"/>
  <c r="B45" i="7"/>
  <c r="B46" i="7"/>
  <c r="B47" i="7"/>
  <c r="B48" i="7"/>
  <c r="B49" i="7"/>
  <c r="B50" i="7"/>
  <c r="B44" i="7"/>
  <c r="B11" i="7"/>
  <c r="B12" i="7"/>
  <c r="B13" i="7"/>
  <c r="B14" i="7"/>
  <c r="B15" i="7"/>
  <c r="B16" i="7"/>
  <c r="B17" i="7"/>
  <c r="B18" i="7"/>
  <c r="B19" i="7"/>
  <c r="B9" i="7"/>
  <c r="B10" i="7"/>
  <c r="B11" i="6"/>
  <c r="B12" i="6"/>
  <c r="B13" i="6"/>
  <c r="B14" i="6"/>
  <c r="B10" i="6"/>
  <c r="B32" i="5"/>
  <c r="B33" i="5"/>
  <c r="B34" i="5"/>
  <c r="B35" i="5"/>
  <c r="B36" i="5"/>
  <c r="B37" i="5"/>
  <c r="B31" i="5"/>
  <c r="B23" i="5"/>
  <c r="B24" i="5"/>
  <c r="B25" i="5"/>
  <c r="B26" i="5"/>
  <c r="B22" i="5"/>
  <c r="B10" i="5"/>
  <c r="B11" i="5"/>
  <c r="B12" i="5"/>
  <c r="B13" i="5"/>
  <c r="B14" i="5"/>
  <c r="B15" i="5"/>
  <c r="B16" i="5"/>
  <c r="B17" i="5"/>
  <c r="B18" i="5"/>
  <c r="B9" i="5"/>
  <c r="B392" i="3"/>
  <c r="B393" i="3"/>
  <c r="B391" i="3"/>
  <c r="B385" i="3"/>
  <c r="B386" i="3"/>
  <c r="B387" i="3"/>
  <c r="B388" i="3"/>
  <c r="B384" i="3"/>
  <c r="B378" i="3"/>
  <c r="B379" i="3"/>
  <c r="B380" i="3"/>
  <c r="B381" i="3"/>
  <c r="B377" i="3"/>
  <c r="B370" i="3"/>
  <c r="B371" i="3"/>
  <c r="B372" i="3"/>
  <c r="B373" i="3"/>
  <c r="B369" i="3"/>
  <c r="B362" i="3"/>
  <c r="B363" i="3"/>
  <c r="B364" i="3"/>
  <c r="B365" i="3"/>
  <c r="B361" i="3"/>
  <c r="B355" i="3"/>
  <c r="B356" i="3"/>
  <c r="B357" i="3"/>
  <c r="B358" i="3"/>
  <c r="B354" i="3"/>
  <c r="B348" i="3"/>
  <c r="B349" i="3"/>
  <c r="B350" i="3"/>
  <c r="B351" i="3"/>
  <c r="B347" i="3"/>
  <c r="B341" i="3"/>
  <c r="B342" i="3"/>
  <c r="B343" i="3"/>
  <c r="B344" i="3"/>
  <c r="B340" i="3"/>
  <c r="B334" i="3"/>
  <c r="B335" i="3"/>
  <c r="B336" i="3"/>
  <c r="B337" i="3"/>
  <c r="B333" i="3"/>
  <c r="B323" i="3"/>
  <c r="B324" i="3"/>
  <c r="B325" i="3"/>
  <c r="B326" i="3"/>
  <c r="B327" i="3"/>
  <c r="B328" i="3"/>
  <c r="B329" i="3"/>
  <c r="B330" i="3"/>
  <c r="B322" i="3"/>
  <c r="B313" i="3"/>
  <c r="B314" i="3"/>
  <c r="B315" i="3"/>
  <c r="B316" i="3"/>
  <c r="B317" i="3"/>
  <c r="B318" i="3"/>
  <c r="B319" i="3"/>
  <c r="B312" i="3"/>
  <c r="B306" i="3"/>
  <c r="B307" i="3"/>
  <c r="B308" i="3"/>
  <c r="B309" i="3"/>
  <c r="B305" i="3"/>
  <c r="B299" i="3"/>
  <c r="B300" i="3"/>
  <c r="B301" i="3"/>
  <c r="B302" i="3"/>
  <c r="B298" i="3"/>
  <c r="B292" i="3"/>
  <c r="B293" i="3"/>
  <c r="B294" i="3"/>
  <c r="B295" i="3"/>
  <c r="B291" i="3"/>
  <c r="B288" i="3"/>
  <c r="B287" i="3"/>
  <c r="B276" i="3"/>
  <c r="B277" i="3"/>
  <c r="B278" i="3"/>
  <c r="B279" i="3"/>
  <c r="B280" i="3"/>
  <c r="B281" i="3"/>
  <c r="B282" i="3"/>
  <c r="B283" i="3"/>
  <c r="B284" i="3"/>
  <c r="B275" i="3"/>
  <c r="B268" i="3"/>
  <c r="B269" i="3"/>
  <c r="B270" i="3"/>
  <c r="B271" i="3"/>
  <c r="B272" i="3"/>
  <c r="B267" i="3"/>
  <c r="B261" i="3"/>
  <c r="B262" i="3"/>
  <c r="B263" i="3"/>
  <c r="B264" i="3"/>
  <c r="B260" i="3"/>
  <c r="B253" i="3" l="1"/>
  <c r="B254" i="3"/>
  <c r="B255" i="3"/>
  <c r="B256" i="3"/>
  <c r="B257" i="3"/>
  <c r="B252" i="3"/>
  <c r="B245" i="3"/>
  <c r="B246" i="3"/>
  <c r="B247" i="3"/>
  <c r="B248" i="3"/>
  <c r="B249" i="3"/>
  <c r="B244" i="3"/>
  <c r="B237" i="3"/>
  <c r="B238" i="3"/>
  <c r="B239" i="3"/>
  <c r="B240" i="3"/>
  <c r="B241" i="3"/>
  <c r="B236" i="3"/>
  <c r="B231" i="3"/>
  <c r="B232" i="3"/>
  <c r="B233" i="3"/>
  <c r="B230" i="3"/>
  <c r="B223" i="3"/>
  <c r="B224" i="3"/>
  <c r="B225" i="3"/>
  <c r="B226" i="3"/>
  <c r="B227" i="3"/>
  <c r="B222" i="3"/>
  <c r="B215" i="3"/>
  <c r="B216" i="3"/>
  <c r="B217" i="3"/>
  <c r="B218" i="3"/>
  <c r="B219" i="3"/>
  <c r="B209" i="3"/>
  <c r="B210" i="3"/>
  <c r="B211" i="3"/>
  <c r="B212" i="3"/>
  <c r="B213" i="3"/>
  <c r="B214" i="3"/>
  <c r="B203" i="3"/>
  <c r="B204" i="3"/>
  <c r="B205" i="3"/>
  <c r="B206" i="3"/>
  <c r="B202" i="3"/>
  <c r="B195" i="3"/>
  <c r="B196" i="3"/>
  <c r="B197" i="3"/>
  <c r="B198" i="3"/>
  <c r="B199" i="3"/>
  <c r="B194" i="3"/>
  <c r="B186" i="3"/>
  <c r="B187" i="3"/>
  <c r="B188" i="3"/>
  <c r="B189" i="3"/>
  <c r="B190" i="3"/>
  <c r="B191" i="3"/>
  <c r="B185" i="3"/>
  <c r="B175" i="3" l="1"/>
  <c r="B176" i="3"/>
  <c r="B177" i="3"/>
  <c r="B178" i="3"/>
  <c r="B179" i="3"/>
  <c r="B180" i="3"/>
  <c r="B181" i="3"/>
  <c r="B174" i="3"/>
  <c r="B167" i="3"/>
  <c r="B168" i="3"/>
  <c r="B169" i="3"/>
  <c r="B170" i="3"/>
  <c r="B171" i="3"/>
  <c r="B166" i="3"/>
  <c r="B160" i="3" l="1"/>
  <c r="B161" i="3"/>
  <c r="B162" i="3"/>
  <c r="B163" i="3"/>
  <c r="B158" i="3"/>
  <c r="B159" i="3"/>
  <c r="B155" i="3"/>
  <c r="B150" i="3"/>
  <c r="B152" i="3"/>
  <c r="B153" i="3"/>
  <c r="B154" i="3"/>
  <c r="B151" i="3"/>
  <c r="B146" i="3"/>
  <c r="B147" i="3"/>
  <c r="B145" i="3"/>
  <c r="B138" i="3"/>
  <c r="B139" i="3"/>
  <c r="B140" i="3"/>
  <c r="B141" i="3"/>
  <c r="B142" i="3"/>
  <c r="B137" i="3"/>
  <c r="B130" i="3"/>
  <c r="B131" i="3"/>
  <c r="B132" i="3"/>
  <c r="B133" i="3"/>
  <c r="B129" i="3"/>
  <c r="B112" i="3"/>
  <c r="B103" i="3"/>
  <c r="B56" i="7" l="1"/>
  <c r="B55" i="7"/>
  <c r="B54" i="7"/>
  <c r="B39" i="7"/>
  <c r="B38" i="7"/>
  <c r="B37" i="7"/>
  <c r="B36" i="7"/>
  <c r="B35" i="7"/>
  <c r="B34" i="7"/>
  <c r="B33" i="7"/>
  <c r="B28" i="7"/>
  <c r="B27" i="7"/>
  <c r="B26" i="7"/>
  <c r="B25" i="7"/>
  <c r="B24" i="7"/>
  <c r="B44" i="5"/>
  <c r="B43" i="5"/>
  <c r="B42" i="5"/>
  <c r="B63" i="4"/>
  <c r="B62" i="4"/>
  <c r="B36" i="4"/>
  <c r="B35" i="4"/>
  <c r="B32" i="4"/>
  <c r="B31" i="4"/>
  <c r="B30" i="4"/>
  <c r="B27" i="4"/>
  <c r="B26" i="4"/>
  <c r="B25" i="4"/>
  <c r="B24" i="4"/>
  <c r="B23" i="4"/>
  <c r="B20" i="4"/>
  <c r="B19" i="4"/>
  <c r="B18" i="4"/>
  <c r="B17" i="4"/>
  <c r="B16" i="4"/>
  <c r="B15" i="4"/>
  <c r="B14" i="4"/>
  <c r="B13" i="4"/>
  <c r="B12" i="4"/>
  <c r="B11" i="4"/>
  <c r="B10" i="4"/>
  <c r="B9" i="4"/>
  <c r="B126" i="3"/>
  <c r="B125" i="3"/>
  <c r="B124" i="3"/>
  <c r="B123" i="3"/>
  <c r="B122" i="3"/>
  <c r="B119" i="3"/>
  <c r="B118" i="3"/>
  <c r="B111" i="3"/>
  <c r="B110" i="3"/>
  <c r="B107" i="3"/>
  <c r="B106" i="3"/>
  <c r="B105" i="3"/>
  <c r="B104" i="3"/>
  <c r="B100" i="3"/>
  <c r="B99" i="3"/>
  <c r="B98" i="3"/>
  <c r="B97" i="3"/>
  <c r="B96" i="3"/>
  <c r="B95" i="3"/>
  <c r="B94" i="3"/>
  <c r="B91" i="3"/>
  <c r="B90" i="3"/>
  <c r="B89" i="3"/>
  <c r="B88" i="3"/>
  <c r="B87" i="3"/>
  <c r="B86" i="3"/>
  <c r="B85" i="3"/>
  <c r="B79" i="3"/>
  <c r="B78" i="3"/>
  <c r="B75" i="3"/>
  <c r="B74" i="3"/>
  <c r="B73" i="3"/>
  <c r="B72" i="3"/>
  <c r="B71" i="3"/>
  <c r="B70" i="3"/>
  <c r="B67" i="3"/>
  <c r="B66" i="3"/>
  <c r="B63" i="3"/>
  <c r="B62" i="3"/>
  <c r="B61" i="3"/>
  <c r="B60" i="3"/>
  <c r="B59" i="3"/>
  <c r="B56" i="3"/>
  <c r="B55" i="3"/>
  <c r="B54" i="3"/>
  <c r="B53" i="3"/>
  <c r="B50" i="3"/>
  <c r="B49" i="3"/>
  <c r="B48" i="3"/>
  <c r="B45" i="3"/>
  <c r="B44" i="3"/>
  <c r="B43" i="3"/>
  <c r="B42" i="3"/>
  <c r="B36" i="3"/>
  <c r="B35" i="3"/>
  <c r="B34" i="3"/>
  <c r="B33" i="3"/>
  <c r="B30" i="3"/>
  <c r="B29" i="3"/>
  <c r="B23" i="3"/>
  <c r="B21" i="3"/>
  <c r="B20" i="3"/>
  <c r="B19" i="3"/>
  <c r="B18" i="3"/>
  <c r="B17" i="3"/>
  <c r="B14" i="3"/>
  <c r="B13" i="3"/>
  <c r="B12" i="3"/>
  <c r="B11" i="3"/>
  <c r="B10" i="3"/>
  <c r="B234" i="2"/>
  <c r="B233" i="2"/>
  <c r="B232" i="2"/>
  <c r="B231" i="2"/>
  <c r="B230" i="2"/>
  <c r="B229" i="2"/>
  <c r="B228" i="2"/>
  <c r="B227" i="2"/>
  <c r="B226" i="2"/>
  <c r="B225" i="2"/>
  <c r="B224" i="2"/>
  <c r="B221" i="2"/>
  <c r="B220" i="2"/>
  <c r="B219" i="2"/>
  <c r="B218" i="2"/>
  <c r="B217" i="2"/>
  <c r="B216" i="2"/>
  <c r="B213" i="2"/>
  <c r="B212" i="2"/>
  <c r="B211" i="2"/>
  <c r="B210" i="2"/>
  <c r="B209" i="2"/>
  <c r="B208" i="2"/>
  <c r="B205" i="2"/>
  <c r="B204" i="2"/>
  <c r="B201" i="2"/>
  <c r="B200" i="2"/>
  <c r="B199" i="2"/>
  <c r="B196" i="2"/>
  <c r="B195" i="2"/>
  <c r="B192" i="2"/>
  <c r="B191" i="2"/>
  <c r="B190" i="2"/>
  <c r="B189" i="2"/>
  <c r="B188" i="2"/>
  <c r="B187" i="2"/>
  <c r="B183" i="2"/>
  <c r="B182" i="2"/>
  <c r="B179" i="2"/>
  <c r="B178" i="2"/>
  <c r="B177" i="2"/>
  <c r="B174" i="2"/>
  <c r="B173" i="2"/>
  <c r="B172" i="2"/>
  <c r="B169" i="2"/>
  <c r="B168" i="2"/>
  <c r="B165" i="2"/>
  <c r="B164" i="2"/>
  <c r="B163" i="2"/>
  <c r="B162" i="2"/>
  <c r="B159" i="2"/>
  <c r="B158" i="2"/>
  <c r="B157" i="2"/>
  <c r="B156" i="2"/>
  <c r="B153" i="2"/>
  <c r="B152" i="2"/>
  <c r="B149" i="2"/>
  <c r="B148" i="2"/>
  <c r="B147" i="2"/>
  <c r="B146" i="2"/>
  <c r="B143" i="2"/>
  <c r="B142" i="2"/>
  <c r="B141" i="2"/>
  <c r="B140" i="2"/>
  <c r="B139" i="2"/>
  <c r="B136" i="2"/>
  <c r="B135" i="2"/>
  <c r="B134" i="2"/>
  <c r="B133" i="2"/>
  <c r="B132" i="2"/>
  <c r="B131" i="2"/>
  <c r="B127" i="2"/>
  <c r="B126" i="2"/>
  <c r="B125" i="2"/>
  <c r="B124" i="2"/>
  <c r="B123" i="2"/>
  <c r="B122" i="2"/>
  <c r="B121" i="2"/>
  <c r="B120" i="2"/>
  <c r="B119" i="2"/>
  <c r="B118" i="2"/>
  <c r="B117" i="2"/>
  <c r="B114" i="2"/>
  <c r="B113" i="2"/>
  <c r="B112" i="2"/>
  <c r="B111" i="2"/>
  <c r="B110" i="2"/>
  <c r="B109" i="2"/>
  <c r="B106" i="2"/>
  <c r="B105" i="2"/>
  <c r="B104" i="2"/>
  <c r="B100" i="2"/>
  <c r="B99" i="2"/>
  <c r="B98" i="2"/>
  <c r="B97" i="2"/>
  <c r="B96" i="2"/>
  <c r="B95" i="2"/>
  <c r="B94" i="2"/>
  <c r="B93" i="2"/>
  <c r="B92" i="2"/>
  <c r="B22" i="2"/>
  <c r="B21" i="2"/>
  <c r="B18" i="2"/>
  <c r="B17" i="2"/>
  <c r="B14" i="2"/>
  <c r="B13" i="2"/>
  <c r="B12" i="2"/>
  <c r="B11" i="2"/>
  <c r="B10" i="2"/>
  <c r="B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<sst xmlns="http://schemas.openxmlformats.org/spreadsheetml/2006/main" count="315" uniqueCount="120">
  <si>
    <t>ARQUIVO PARA CONVERSÃO DE PARÂMETROS DO MERCADOEDU</t>
  </si>
  <si>
    <t>PARÂMETROS PARA CONVERSÃO DOS DADOS DO ENSINO BÁSICO</t>
  </si>
  <si>
    <t>ALUNO</t>
  </si>
  <si>
    <t>COR DA PELE</t>
  </si>
  <si>
    <t>SEXO DO ALUNO</t>
  </si>
  <si>
    <t>ZONA RESIDENCIAL</t>
  </si>
  <si>
    <t>ETAPAS DE ENSINO BASICO E TECNICO</t>
  </si>
  <si>
    <t>ETAPA DE ENSINO AGREGADA ATÉ 2017</t>
  </si>
  <si>
    <r>
      <rPr>
        <sz val="11"/>
        <color rgb="FFFFFFFF"/>
        <rFont val="Calibri"/>
        <family val="2"/>
      </rPr>
      <t xml:space="preserve">Os valores para </t>
    </r>
    <r>
      <rPr>
        <b/>
        <sz val="11"/>
        <color rgb="FFFFFFFF"/>
        <rFont val="Calibri"/>
        <family val="2"/>
      </rPr>
      <t>Não informado</t>
    </r>
    <r>
      <rPr>
        <sz val="11"/>
        <color rgb="FFFFFFFF"/>
        <rFont val="Calibri"/>
        <family val="2"/>
      </rPr>
      <t xml:space="preserve"> apresentam </t>
    </r>
    <r>
      <rPr>
        <b/>
        <sz val="11"/>
        <color rgb="FFFFFFFF"/>
        <rFont val="Calibri"/>
        <family val="2"/>
      </rPr>
      <t>0</t>
    </r>
    <r>
      <rPr>
        <sz val="11"/>
        <color rgb="FFFFFFFF"/>
        <rFont val="Calibri"/>
        <family val="2"/>
      </rPr>
      <t xml:space="preserve"> ou </t>
    </r>
    <r>
      <rPr>
        <b/>
        <sz val="11"/>
        <color rgb="FFFFFFFF"/>
        <rFont val="Calibri"/>
        <family val="2"/>
      </rPr>
      <t>espaço</t>
    </r>
  </si>
  <si>
    <t>NACIONALIDADE</t>
  </si>
  <si>
    <t>CLASSE UNIFICADA</t>
  </si>
  <si>
    <t>GRUPO DE IDADE</t>
  </si>
  <si>
    <t>ESCOLA</t>
  </si>
  <si>
    <t>CATEGORIA ADMINISTRATIVA DA ESCOLA</t>
  </si>
  <si>
    <t>CATEGORIA DA ESCOLA PRIVADA</t>
  </si>
  <si>
    <t>SITUAÇÃO DA ESCOLA</t>
  </si>
  <si>
    <t>CONTRATO COM PODER PÚBLICO</t>
  </si>
  <si>
    <t>TIPO DE CONTRATO COM PODER PÚBLICO</t>
  </si>
  <si>
    <t>TIPO DO LOCAL</t>
  </si>
  <si>
    <t>ALIMENTAÇÃO</t>
  </si>
  <si>
    <t>ATENDIMENTO EDUCACIONAL ESPECIALIZADO(AEE)</t>
  </si>
  <si>
    <t>ATIVIDADES COMPLEMENTARES</t>
  </si>
  <si>
    <t>PROFESSOR</t>
  </si>
  <si>
    <t>TIPO DE CONTRATO DE TRABALHO</t>
  </si>
  <si>
    <t>ESCOLARIDADE</t>
  </si>
  <si>
    <t>PARÂMETROS PARA CONVERSÃO DOS DADOS DA GRADUAÇÃO</t>
  </si>
  <si>
    <t>IES</t>
  </si>
  <si>
    <t>ORGANIZAÇÃO ACADÊMICA</t>
  </si>
  <si>
    <t>CATEGORIA ADMINISTRATIVA</t>
  </si>
  <si>
    <t>Privada confessional</t>
  </si>
  <si>
    <t>CURSO</t>
  </si>
  <si>
    <t>MODALIDADE DO CURSO</t>
  </si>
  <si>
    <t>GRAU DO CURSO</t>
  </si>
  <si>
    <t>DOCENTE</t>
  </si>
  <si>
    <t>SITUAÇÃO</t>
  </si>
  <si>
    <t>REGIME DE TRABALHO</t>
  </si>
  <si>
    <t>SEXO</t>
  </si>
  <si>
    <t>COR DA PELE DO DOCENTE</t>
  </si>
  <si>
    <t>DEFICIÊNCIA</t>
  </si>
  <si>
    <t>COR</t>
  </si>
  <si>
    <t>FORMULA SITUAÇÃO DO ALUNO NA IES</t>
  </si>
  <si>
    <t>TURNO</t>
  </si>
  <si>
    <t>ENADE</t>
  </si>
  <si>
    <t>PRESENÇA NA PROVA</t>
  </si>
  <si>
    <t>ESTADO CÍVIL</t>
  </si>
  <si>
    <t xml:space="preserve">A </t>
  </si>
  <si>
    <t xml:space="preserve">B </t>
  </si>
  <si>
    <t xml:space="preserve">C </t>
  </si>
  <si>
    <t xml:space="preserve">D </t>
  </si>
  <si>
    <t xml:space="preserve">E </t>
  </si>
  <si>
    <t xml:space="preserve"> </t>
  </si>
  <si>
    <t xml:space="preserve">F </t>
  </si>
  <si>
    <t>ESCOLARIZAÇÃO DO PAI</t>
  </si>
  <si>
    <t>ESCOLARIZAÇÃO DA MÃE</t>
  </si>
  <si>
    <t>ONDE E COM QUEM MORA</t>
  </si>
  <si>
    <t>QUANTAS PESSOAS MORAM JUNTO</t>
  </si>
  <si>
    <t xml:space="preserve">G </t>
  </si>
  <si>
    <t xml:space="preserve">H </t>
  </si>
  <si>
    <t>RENDA FAMILIAR</t>
  </si>
  <si>
    <t>SITUAÇÃO FINANCEIRA (Incluindo Bolsas)</t>
  </si>
  <si>
    <t xml:space="preserve"> D </t>
  </si>
  <si>
    <t>SITUAÇÃO DE TRABALHO (Exceto Estágio ou Bolsas)</t>
  </si>
  <si>
    <t>BOLSA DE ESTUDOS OU FINANCIAMENTO DO CURSO</t>
  </si>
  <si>
    <t xml:space="preserve">I </t>
  </si>
  <si>
    <t xml:space="preserve">J </t>
  </si>
  <si>
    <t xml:space="preserve">K </t>
  </si>
  <si>
    <t>BOLSA DE PERMANÊNCIA</t>
  </si>
  <si>
    <t>BOLSA DE ACADÊMICA</t>
  </si>
  <si>
    <t xml:space="preserve">      D </t>
  </si>
  <si>
    <t xml:space="preserve">PROGRAMAS E OU ATIVIDADES CURRICULARES NO EXTERIOR </t>
  </si>
  <si>
    <t>POLÍTICAS DE AÇÃO AFIRMATIVA OU INCLUSÃO SOCIAL</t>
  </si>
  <si>
    <t xml:space="preserve">TIPO DE ESCOLA DO ENSINO MÉDIO </t>
  </si>
  <si>
    <t>MODALIDE DE ENSINO MÉDIO</t>
  </si>
  <si>
    <t>INCENTIVO A CURSAR A GRADUAÇÃO</t>
  </si>
  <si>
    <t>APOIO DURANTE SEU CURSO</t>
  </si>
  <si>
    <t xml:space="preserve">, </t>
  </si>
  <si>
    <t xml:space="preserve"> K </t>
  </si>
  <si>
    <t>MEMBRO DA FAMÍLIA COM CURSO SUPERIOR</t>
  </si>
  <si>
    <t>QUANTOS LIVROS VOCÊ LEU NO ANO</t>
  </si>
  <si>
    <t xml:space="preserve">HORAS POR SEMANA DEDICADAS AO ESTUDO </t>
  </si>
  <si>
    <t>OBTEVE AULAS DE IDIOMA ESTRANGEIRO</t>
  </si>
  <si>
    <t>MOTIVO DE ESCOLHA DO CURSO</t>
  </si>
  <si>
    <t>MOTIVO DE ESCOLHA DA IES</t>
  </si>
  <si>
    <t>F</t>
  </si>
  <si>
    <t>G</t>
  </si>
  <si>
    <t>H</t>
  </si>
  <si>
    <t>I</t>
  </si>
  <si>
    <t>DIFICULDADE NA PROVA DE FORMAÇÃO GERAL</t>
  </si>
  <si>
    <t>DIFICULDADE NA PROVA DO COMPONENTE ESPECÍFICO</t>
  </si>
  <si>
    <t>EXTENSÃO DA PROVA, EM RELAÇÃO AO TEMPO TOTAL</t>
  </si>
  <si>
    <t xml:space="preserve">OS ENUNCIADOS DO COMPONENTE ESPECÍFICO ESTAVAM CLAROS E OBJETIVOS </t>
  </si>
  <si>
    <t xml:space="preserve">OS ENUNCIADOS DE FORMAÇÃO GERAL ESTAVAM CLAROS E OBJETIVOS </t>
  </si>
  <si>
    <t>AS INFORMAÇÕES/INSTRUÇÕES FORNECIDAS PARA A RESOLUÇÃO DAS</t>
  </si>
  <si>
    <t>QUESTÕES FORAM SUFICIENTES PARA RESOLVÊ-LAS?</t>
  </si>
  <si>
    <t xml:space="preserve">CONSIDERANDO APENAS AS QUESTÕES OBJETIVAS DA PROVA, VOCÊ PERCEBEU </t>
  </si>
  <si>
    <t>QUE:</t>
  </si>
  <si>
    <t xml:space="preserve">        </t>
  </si>
  <si>
    <t>TEMPO GASTO PARA CONCLUSÃO DA PROVA</t>
  </si>
  <si>
    <t xml:space="preserve">OUTROS CARACTERES </t>
  </si>
  <si>
    <t xml:space="preserve">* </t>
  </si>
  <si>
    <t xml:space="preserve">. </t>
  </si>
  <si>
    <t>PARÂMETROS PARA CONVERSÃO DOS DADOS DA PÓS-GRADUAÇÃO(STRICTU SENSU)</t>
  </si>
  <si>
    <t>DISCENTE</t>
  </si>
  <si>
    <t>IDADE</t>
  </si>
  <si>
    <t>GRAU DO DISCENTE</t>
  </si>
  <si>
    <t xml:space="preserve">MODALIDADE </t>
  </si>
  <si>
    <t>GRAU DO PROGRAMA</t>
  </si>
  <si>
    <t>INSTITUIÇÃO</t>
  </si>
  <si>
    <t>CATEGORIA ADMINISTRATIVA DA INSTITUIÇÃO</t>
  </si>
  <si>
    <t>PARÂMETROS PARA CONVERSÃO DOS DADOS DE MENSALIDADE</t>
  </si>
  <si>
    <t>GRAU</t>
  </si>
  <si>
    <t>MODALIDADE</t>
  </si>
  <si>
    <t>NÍVEL</t>
  </si>
  <si>
    <t>PARÂMETROS PARA CONVERSÃO DOS DADOS DE DEMOGRAFIA</t>
  </si>
  <si>
    <t>REGIÕES</t>
  </si>
  <si>
    <t>PARÂMETROS PARA CONVERSÃO DOS DADOS DE MONITORAMENTO DE OFERTA</t>
  </si>
  <si>
    <t>Source</t>
  </si>
  <si>
    <t>Nível</t>
  </si>
  <si>
    <t>(USO DA FÓRMULA "IFS", CASO ESTEJE UTILIZANDO UM MODELO DO EXCEL ANTERIOR A 2019, ABRA A PLANILHA NO GOOGLE PLANILHAS)</t>
  </si>
  <si>
    <t>PROGRAMA(CURSO)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</si>
</sst>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20"/>
      <color rgb="FFFFFFFF"/>
      <name val="Calibri"/>
      <family val="2"/>
    </font>
    <font>
      <sz val="16"/>
      <color rgb="FFFFFFFF"/>
      <name val="Calibri"/>
      <family val="2"/>
    </font>
    <font>
      <b/>
      <sz val="14"/>
      <color rgb="FFFFFFFF"/>
      <name val="Calibri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sz val="11"/>
      <color rgb="FFFFFFFF"/>
      <name val="Cambria"/>
      <family val="1"/>
    </font>
    <font>
      <sz val="11"/>
      <color rgb="FF88846F"/>
      <name val="Menlo"/>
      <family val="2"/>
    </font>
    <font>
      <sz val="10"/>
      <color rgb="FFFFFFFF"/>
      <name val="Arial"/>
      <family val="2"/>
    </font>
    <font>
      <sz val="11"/>
      <color rgb="FFFFFFD7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1DBD1"/>
        <bgColor rgb="FF41DBD1"/>
      </patternFill>
    </fill>
    <fill>
      <patternFill patternType="solid">
        <fgColor rgb="FF8FAADC"/>
        <bgColor rgb="FF8FAADC"/>
      </patternFill>
    </fill>
    <fill>
      <patternFill patternType="solid">
        <fgColor rgb="FF2F5597"/>
        <bgColor rgb="FF2F5597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2F5597"/>
      </left>
      <right/>
      <top style="medium">
        <color rgb="FF2F5597"/>
      </top>
      <bottom/>
      <diagonal/>
    </border>
    <border>
      <left/>
      <right style="medium">
        <color rgb="FF2F5597"/>
      </right>
      <top style="medium">
        <color rgb="FF2F5597"/>
      </top>
      <bottom/>
      <diagonal/>
    </border>
    <border>
      <left style="medium">
        <color rgb="FF2F5597"/>
      </left>
      <right/>
      <top/>
      <bottom/>
      <diagonal/>
    </border>
    <border>
      <left/>
      <right style="medium">
        <color rgb="FF2F5597"/>
      </right>
      <top/>
      <bottom/>
      <diagonal/>
    </border>
    <border>
      <left style="medium">
        <color rgb="FF2F5597"/>
      </left>
      <right/>
      <top/>
      <bottom style="thin">
        <color rgb="FF2F5597"/>
      </bottom>
      <diagonal/>
    </border>
    <border>
      <left/>
      <right style="medium">
        <color rgb="FF2F5597"/>
      </right>
      <top/>
      <bottom style="thin">
        <color rgb="FF2F5597"/>
      </bottom>
      <diagonal/>
    </border>
    <border>
      <left style="medium">
        <color rgb="FF2F5597"/>
      </left>
      <right/>
      <top style="thin">
        <color rgb="FF2F5597"/>
      </top>
      <bottom/>
      <diagonal/>
    </border>
    <border>
      <left/>
      <right style="medium">
        <color rgb="FF2F5597"/>
      </right>
      <top style="thin">
        <color rgb="FF2F5597"/>
      </top>
      <bottom/>
      <diagonal/>
    </border>
    <border>
      <left style="medium">
        <color rgb="FF2F5597"/>
      </left>
      <right/>
      <top/>
      <bottom/>
      <diagonal/>
    </border>
    <border>
      <left/>
      <right style="medium">
        <color rgb="FF2F5597"/>
      </right>
      <top/>
      <bottom/>
      <diagonal/>
    </border>
    <border>
      <left style="medium">
        <color rgb="FF2F5597"/>
      </left>
      <right/>
      <top/>
      <bottom/>
      <diagonal/>
    </border>
    <border>
      <left/>
      <right style="medium">
        <color rgb="FF2F5597"/>
      </right>
      <top/>
      <bottom/>
      <diagonal/>
    </border>
    <border>
      <left style="medium">
        <color rgb="FF2F5597"/>
      </left>
      <right/>
      <top/>
      <bottom style="thin">
        <color rgb="FF2F5597"/>
      </bottom>
      <diagonal/>
    </border>
    <border>
      <left style="medium">
        <color rgb="FF2F5597"/>
      </left>
      <right/>
      <top/>
      <bottom/>
      <diagonal/>
    </border>
    <border>
      <left/>
      <right style="medium">
        <color rgb="FF2F5597"/>
      </right>
      <top/>
      <bottom/>
      <diagonal/>
    </border>
    <border>
      <left style="medium">
        <color rgb="FF2F5597"/>
      </left>
      <right/>
      <top/>
      <bottom style="medium">
        <color rgb="FF2F5597"/>
      </bottom>
      <diagonal/>
    </border>
    <border>
      <left/>
      <right style="medium">
        <color rgb="FF2F5597"/>
      </right>
      <top/>
      <bottom style="medium">
        <color rgb="FF2F5597"/>
      </bottom>
      <diagonal/>
    </border>
    <border>
      <left style="medium">
        <color rgb="FF2F5597"/>
      </left>
      <right/>
      <top/>
      <bottom style="thin">
        <color rgb="FF305496"/>
      </bottom>
      <diagonal/>
    </border>
    <border>
      <left/>
      <right style="medium">
        <color rgb="FF2F5597"/>
      </right>
      <top/>
      <bottom style="thin">
        <color rgb="FF305496"/>
      </bottom>
      <diagonal/>
    </border>
    <border>
      <left style="medium">
        <color rgb="FF2F5597"/>
      </left>
      <right/>
      <top style="thin">
        <color rgb="FF305496"/>
      </top>
      <bottom/>
      <diagonal/>
    </border>
    <border>
      <left/>
      <right style="medium">
        <color rgb="FF2F5597"/>
      </right>
      <top style="thin">
        <color rgb="FF305496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7" fillId="3" borderId="19" xfId="0" applyFont="1" applyFill="1" applyBorder="1"/>
    <xf numFmtId="0" fontId="7" fillId="3" borderId="20" xfId="0" applyFont="1" applyFill="1" applyBorder="1"/>
    <xf numFmtId="0" fontId="6" fillId="3" borderId="19" xfId="0" applyFont="1" applyFill="1" applyBorder="1" applyAlignment="1">
      <alignment horizontal="left"/>
    </xf>
    <xf numFmtId="0" fontId="6" fillId="3" borderId="20" xfId="0" applyFont="1" applyFill="1" applyBorder="1" applyAlignment="1">
      <alignment horizontal="left"/>
    </xf>
    <xf numFmtId="0" fontId="7" fillId="3" borderId="21" xfId="0" applyFont="1" applyFill="1" applyBorder="1"/>
    <xf numFmtId="0" fontId="7" fillId="3" borderId="20" xfId="0" applyFont="1" applyFill="1" applyBorder="1" applyAlignment="1">
      <alignment horizontal="left"/>
    </xf>
    <xf numFmtId="0" fontId="7" fillId="3" borderId="24" xfId="0" applyFont="1" applyFill="1" applyBorder="1"/>
    <xf numFmtId="0" fontId="7" fillId="3" borderId="25" xfId="0" applyFont="1" applyFill="1" applyBorder="1"/>
    <xf numFmtId="0" fontId="7" fillId="3" borderId="30" xfId="0" applyFont="1" applyFill="1" applyBorder="1"/>
    <xf numFmtId="0" fontId="8" fillId="3" borderId="19" xfId="0" applyFont="1" applyFill="1" applyBorder="1"/>
    <xf numFmtId="0" fontId="7" fillId="3" borderId="19" xfId="0" applyFont="1" applyFill="1" applyBorder="1" applyAlignment="1">
      <alignment horizontal="right"/>
    </xf>
    <xf numFmtId="0" fontId="9" fillId="0" borderId="0" xfId="0" applyFont="1"/>
    <xf numFmtId="0" fontId="7" fillId="3" borderId="19" xfId="0" applyFont="1" applyFill="1" applyBorder="1" applyAlignment="1">
      <alignment horizontal="center"/>
    </xf>
    <xf numFmtId="0" fontId="10" fillId="3" borderId="19" xfId="0" applyFont="1" applyFill="1" applyBorder="1"/>
    <xf numFmtId="0" fontId="10" fillId="3" borderId="20" xfId="0" applyFont="1" applyFill="1" applyBorder="1"/>
    <xf numFmtId="0" fontId="1" fillId="0" borderId="0" xfId="0" applyFont="1" applyAlignment="1">
      <alignment horizontal="left"/>
    </xf>
    <xf numFmtId="0" fontId="10" fillId="3" borderId="19" xfId="0" applyFont="1" applyFill="1" applyBorder="1" applyAlignment="1">
      <alignment horizontal="right"/>
    </xf>
    <xf numFmtId="0" fontId="11" fillId="3" borderId="20" xfId="0" applyFont="1" applyFill="1" applyBorder="1"/>
    <xf numFmtId="0" fontId="12" fillId="0" borderId="30" xfId="0" applyFont="1" applyBorder="1"/>
    <xf numFmtId="0" fontId="7" fillId="0" borderId="30" xfId="0" applyFont="1" applyBorder="1"/>
    <xf numFmtId="0" fontId="13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3" borderId="1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5" fillId="2" borderId="15" xfId="0" applyFont="1" applyFill="1" applyBorder="1" applyAlignment="1">
      <alignment horizontal="center" vertical="center"/>
    </xf>
    <xf numFmtId="0" fontId="2" fillId="0" borderId="16" xfId="0" applyFont="1" applyBorder="1"/>
    <xf numFmtId="0" fontId="6" fillId="3" borderId="17" xfId="0" applyFont="1" applyFill="1" applyBorder="1" applyAlignment="1">
      <alignment horizontal="left"/>
    </xf>
    <xf numFmtId="0" fontId="2" fillId="0" borderId="18" xfId="0" applyFont="1" applyBorder="1"/>
    <xf numFmtId="0" fontId="5" fillId="2" borderId="22" xfId="0" applyFont="1" applyFill="1" applyBorder="1" applyAlignment="1">
      <alignment horizontal="center" vertical="center"/>
    </xf>
    <xf numFmtId="0" fontId="2" fillId="0" borderId="23" xfId="0" applyFont="1" applyBorder="1"/>
    <xf numFmtId="0" fontId="2" fillId="0" borderId="26" xfId="0" applyFont="1" applyBorder="1"/>
    <xf numFmtId="0" fontId="2" fillId="0" borderId="27" xfId="0" applyFont="1" applyBorder="1"/>
    <xf numFmtId="0" fontId="5" fillId="2" borderId="28" xfId="0" applyFont="1" applyFill="1" applyBorder="1" applyAlignment="1">
      <alignment horizontal="center" vertical="center"/>
    </xf>
    <xf numFmtId="0" fontId="2" fillId="0" borderId="29" xfId="0" applyFont="1" applyBorder="1"/>
    <xf numFmtId="0" fontId="4" fillId="4" borderId="9" xfId="0" applyFont="1" applyFill="1" applyBorder="1" applyAlignment="1">
      <alignment horizontal="center" vertical="center" wrapText="1"/>
    </xf>
    <xf numFmtId="0" fontId="7" fillId="3" borderId="22" xfId="0" applyFont="1" applyFill="1" applyBorder="1"/>
    <xf numFmtId="0" fontId="7" fillId="3" borderId="23" xfId="0" applyFont="1" applyFill="1" applyBorder="1"/>
    <xf numFmtId="0" fontId="5" fillId="2" borderId="16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781050</xdr:colOff>
      <xdr:row>3</xdr:row>
      <xdr:rowOff>57150</xdr:rowOff>
    </xdr:from>
    <xdr:ext cx="8610600" cy="27432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00"/>
  <sheetViews>
    <sheetView showGridLines="0" workbookViewId="0">
      <selection sqref="A1:O21"/>
    </sheetView>
  </sheetViews>
  <sheetFormatPr baseColWidth="10" defaultColWidth="14.5" defaultRowHeight="15" customHeight="1" x14ac:dyDescent="0.2"/>
  <cols>
    <col min="1" max="26" width="10.6640625" customWidth="1"/>
  </cols>
  <sheetData>
    <row r="1" spans="1:15" x14ac:dyDescent="0.2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</row>
    <row r="2" spans="1:15" x14ac:dyDescent="0.2">
      <c r="A2" s="25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1:15" x14ac:dyDescent="0.2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7"/>
    </row>
    <row r="4" spans="1:15" x14ac:dyDescent="0.2">
      <c r="A4" s="25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7"/>
    </row>
    <row r="5" spans="1:15" x14ac:dyDescent="0.2">
      <c r="A5" s="25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7"/>
    </row>
    <row r="6" spans="1:15" x14ac:dyDescent="0.2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7"/>
    </row>
    <row r="7" spans="1:15" x14ac:dyDescent="0.2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7"/>
    </row>
    <row r="8" spans="1:15" x14ac:dyDescent="0.2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7"/>
    </row>
    <row r="9" spans="1:15" x14ac:dyDescent="0.2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7"/>
    </row>
    <row r="10" spans="1:15" x14ac:dyDescent="0.2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7"/>
    </row>
    <row r="11" spans="1:15" x14ac:dyDescent="0.2">
      <c r="A11" s="25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7"/>
    </row>
    <row r="12" spans="1:15" x14ac:dyDescent="0.2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7"/>
    </row>
    <row r="13" spans="1:15" x14ac:dyDescent="0.2">
      <c r="A13" s="25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7"/>
    </row>
    <row r="14" spans="1:15" x14ac:dyDescent="0.2">
      <c r="A14" s="25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7"/>
    </row>
    <row r="15" spans="1:15" x14ac:dyDescent="0.2">
      <c r="A15" s="25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7"/>
    </row>
    <row r="16" spans="1:15" x14ac:dyDescent="0.2">
      <c r="A16" s="25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7"/>
    </row>
    <row r="17" spans="1:15" x14ac:dyDescent="0.2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7"/>
    </row>
    <row r="18" spans="1:15" x14ac:dyDescent="0.2">
      <c r="A18" s="25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7"/>
    </row>
    <row r="19" spans="1:15" x14ac:dyDescent="0.2">
      <c r="A19" s="25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7"/>
    </row>
    <row r="20" spans="1:15" x14ac:dyDescent="0.2">
      <c r="A20" s="25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7"/>
    </row>
    <row r="21" spans="1:15" ht="15.75" customHeight="1" x14ac:dyDescent="0.2">
      <c r="A21" s="28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30"/>
    </row>
    <row r="22" spans="1:15" ht="15.75" customHeight="1" x14ac:dyDescent="0.2">
      <c r="A22" s="31" t="s">
        <v>0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4"/>
    </row>
    <row r="23" spans="1:15" ht="15.75" customHeight="1" x14ac:dyDescent="0.2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7"/>
    </row>
    <row r="24" spans="1:15" ht="15.75" customHeight="1" x14ac:dyDescent="0.2">
      <c r="A24" s="25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7"/>
    </row>
    <row r="25" spans="1:15" ht="15.75" customHeight="1" x14ac:dyDescent="0.2">
      <c r="A25" s="25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7"/>
    </row>
    <row r="26" spans="1:15" ht="15.75" customHeight="1" x14ac:dyDescent="0.2">
      <c r="A26" s="25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/>
    </row>
    <row r="27" spans="1:15" ht="15.75" customHeight="1" x14ac:dyDescent="0.2">
      <c r="A27" s="25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7"/>
    </row>
    <row r="28" spans="1:15" ht="15.75" customHeight="1" x14ac:dyDescent="0.2">
      <c r="A28" s="28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30"/>
    </row>
    <row r="29" spans="1:15" ht="15.75" customHeight="1" x14ac:dyDescent="0.2"/>
    <row r="30" spans="1:15" ht="15.75" customHeight="1" x14ac:dyDescent="0.2"/>
    <row r="31" spans="1:15" ht="15.75" customHeight="1" x14ac:dyDescent="0.2"/>
    <row r="32" spans="1:15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">
    <mergeCell ref="A1:O21"/>
    <mergeCell ref="A22:O28"/>
  </mergeCells>
  <pageMargins left="0.25" right="0.25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showGridLines="0" topLeftCell="A8" workbookViewId="0">
      <selection activeCell="C53" sqref="C53"/>
    </sheetView>
  </sheetViews>
  <sheetFormatPr baseColWidth="10" defaultColWidth="14.5" defaultRowHeight="15" customHeight="1" x14ac:dyDescent="0.2"/>
  <cols>
    <col min="1" max="1" width="5.6640625" customWidth="1"/>
    <col min="2" max="2" width="76.1640625" customWidth="1"/>
    <col min="3" max="3" width="44.5" customWidth="1"/>
    <col min="4" max="6" width="5.6640625" customWidth="1"/>
    <col min="7" max="26" width="8.6640625" customWidth="1"/>
  </cols>
  <sheetData>
    <row r="1" spans="1:2" ht="15" customHeight="1" x14ac:dyDescent="0.2">
      <c r="A1" s="32" t="s">
        <v>1</v>
      </c>
      <c r="B1" s="33"/>
    </row>
    <row r="2" spans="1:2" ht="15" customHeight="1" x14ac:dyDescent="0.2">
      <c r="A2" s="34"/>
      <c r="B2" s="35"/>
    </row>
    <row r="3" spans="1:2" ht="15" customHeight="1" x14ac:dyDescent="0.2">
      <c r="A3" s="34"/>
      <c r="B3" s="35"/>
    </row>
    <row r="4" spans="1:2" ht="15" customHeight="1" x14ac:dyDescent="0.2">
      <c r="A4" s="34"/>
      <c r="B4" s="35"/>
    </row>
    <row r="5" spans="1:2" ht="15" customHeight="1" x14ac:dyDescent="0.2">
      <c r="A5" s="36"/>
      <c r="B5" s="37"/>
    </row>
    <row r="6" spans="1:2" ht="15" customHeight="1" x14ac:dyDescent="0.2">
      <c r="A6" s="38" t="s">
        <v>2</v>
      </c>
      <c r="B6" s="39"/>
    </row>
    <row r="7" spans="1:2" ht="15" customHeight="1" x14ac:dyDescent="0.2">
      <c r="A7" s="36"/>
      <c r="B7" s="37"/>
    </row>
    <row r="8" spans="1:2" ht="15" customHeight="1" x14ac:dyDescent="0.2">
      <c r="A8" s="40" t="s">
        <v>3</v>
      </c>
      <c r="B8" s="41"/>
    </row>
    <row r="9" spans="1:2" ht="15" customHeight="1" x14ac:dyDescent="0.2">
      <c r="A9" s="1">
        <v>0</v>
      </c>
      <c r="B9" s="2" t="str">
        <f t="shared" ref="B9:B14" si="0">IF(A9=1,"Branca",IF(A9=2,"Preta",IF(A9=3,"Parda",IF(A9=4,"Amarela",IF(A9=5,"Indígena",IF(A9=0,"Não Informado",))))))</f>
        <v>Não Informado</v>
      </c>
    </row>
    <row r="10" spans="1:2" ht="15" customHeight="1" x14ac:dyDescent="0.2">
      <c r="A10" s="1">
        <v>1</v>
      </c>
      <c r="B10" s="2" t="str">
        <f t="shared" si="0"/>
        <v>Branca</v>
      </c>
    </row>
    <row r="11" spans="1:2" ht="15" customHeight="1" x14ac:dyDescent="0.2">
      <c r="A11" s="1">
        <v>2</v>
      </c>
      <c r="B11" s="2" t="str">
        <f t="shared" si="0"/>
        <v>Preta</v>
      </c>
    </row>
    <row r="12" spans="1:2" ht="15" customHeight="1" x14ac:dyDescent="0.2">
      <c r="A12" s="1">
        <v>3</v>
      </c>
      <c r="B12" s="2" t="str">
        <f t="shared" si="0"/>
        <v>Parda</v>
      </c>
    </row>
    <row r="13" spans="1:2" ht="15" customHeight="1" x14ac:dyDescent="0.2">
      <c r="A13" s="1">
        <v>4</v>
      </c>
      <c r="B13" s="2" t="str">
        <f t="shared" si="0"/>
        <v>Amarela</v>
      </c>
    </row>
    <row r="14" spans="1:2" ht="15" customHeight="1" x14ac:dyDescent="0.2">
      <c r="A14" s="1">
        <v>5</v>
      </c>
      <c r="B14" s="2" t="str">
        <f t="shared" si="0"/>
        <v>Indígena</v>
      </c>
    </row>
    <row r="15" spans="1:2" ht="15" customHeight="1" x14ac:dyDescent="0.2">
      <c r="A15" s="1"/>
      <c r="B15" s="2"/>
    </row>
    <row r="16" spans="1:2" ht="15" customHeight="1" x14ac:dyDescent="0.2">
      <c r="A16" s="40" t="s">
        <v>4</v>
      </c>
      <c r="B16" s="41"/>
    </row>
    <row r="17" spans="1:3" ht="15" customHeight="1" x14ac:dyDescent="0.2">
      <c r="A17" s="1">
        <v>0</v>
      </c>
      <c r="B17" s="2" t="str">
        <f t="shared" ref="B17:B18" si="1">IF(A17=0,"Masculino",IF(A17=1,"Feminino"))</f>
        <v>Masculino</v>
      </c>
    </row>
    <row r="18" spans="1:3" ht="15" customHeight="1" x14ac:dyDescent="0.2">
      <c r="A18" s="1">
        <v>1</v>
      </c>
      <c r="B18" s="2" t="str">
        <f t="shared" si="1"/>
        <v>Feminino</v>
      </c>
    </row>
    <row r="19" spans="1:3" ht="15" customHeight="1" x14ac:dyDescent="0.2">
      <c r="A19" s="1"/>
      <c r="B19" s="2"/>
    </row>
    <row r="20" spans="1:3" x14ac:dyDescent="0.2">
      <c r="A20" s="40" t="s">
        <v>5</v>
      </c>
      <c r="B20" s="41"/>
    </row>
    <row r="21" spans="1:3" ht="15.75" customHeight="1" x14ac:dyDescent="0.2">
      <c r="A21" s="1">
        <v>1</v>
      </c>
      <c r="B21" s="2" t="str">
        <f t="shared" ref="B21:B22" si="2">IF(A21=1,"Urbana",IF(A21=2,"Rural"))</f>
        <v>Urbana</v>
      </c>
    </row>
    <row r="22" spans="1:3" ht="15.75" customHeight="1" x14ac:dyDescent="0.2">
      <c r="A22" s="1">
        <v>2</v>
      </c>
      <c r="B22" s="2" t="str">
        <f t="shared" si="2"/>
        <v>Rural</v>
      </c>
    </row>
    <row r="23" spans="1:3" ht="15.75" customHeight="1" x14ac:dyDescent="0.2">
      <c r="A23" s="1"/>
      <c r="B23" s="2"/>
    </row>
    <row r="24" spans="1:3" ht="15.75" customHeight="1" x14ac:dyDescent="0.2">
      <c r="A24" s="40" t="s">
        <v>6</v>
      </c>
      <c r="B24" s="41"/>
    </row>
    <row r="25" spans="1:3" ht="13.5" customHeight="1" x14ac:dyDescent="0.2">
      <c r="A25" s="1">
        <v>0</v>
      </c>
      <c r="B25" s="2" t="str" cm="1">
        <f t="array" ref="B25">_xlfn.IFS(A25=0,"Não Informado",A25=1,"Educação Infantil - Creche",A25=2,"Educação Infantil - Pré-escola",A25=3,"Educação Infantil - Unificada",A25=56,"Educação Infantil e Ensino Fundamental Multietapa",A25=4,"Educação Fundamental de 8 anos - 1a Série",A25=5,"Educação Fundamental de 8 anos - 2a Série",A25=6,"Educação Fundamental de 8 anos - 3a Série",A25=7,"Educação Fundamental de 8 anos - 4a Série",A25=8,"Educação Fundamental de 8 anos - 5a Série",A25=9,"Educação Fundamental de 8 anos - 6a Série",A25=10,"Educação Fundamental de 8 anos - 7a Série",A25=11,"Educação Fundamental de 8 anos - 8a Série",A25=12,"Educação Fundamental de 8 anos - Multi",A25=13,"Educação Fundamental de 8 anos - Correção de Fluxo",A25=14,"Educação Fundamental de 9 anos - 1o Ano",A25=15,"Educação Fundamental de 9 anos - 2o Ano",A25=16," Ensino Fundamental de 9 anos - 3o Ano",A25=17," Ensino Fundamental de 9 anos - 4o Ano",A25=18," Ensino Fundamental de 9 anos - 5o Ano",A25=19," Ensino Fundamental de 9 anos - 6o Ano",A25=20," Ensino Fundamental de 9 anos - 7o Ano",A25=21," Ensino Fundamental de 9 anos - 8o Ano",A25=41," Ensino Fundamental de 9 anos - 9o Ano",A25=22," Ensino Fundamental de 9 anos - Multi",A25=23," Ensino Fundamental de 9 anos - Correção de Fluxo",A25=24," Ensino Fundamental de 9 anos - Multi 8 e 9 anos",A25=25,"Ensino Médio - 1a Série",A25=26,"Ensino Médio - 2a Série",A25=27,"Ensino Médio - 3a Série",A25=28,"Ensino Médio - 4a Série",A25=29,"Ensino Médio - Não Seriada",A25=30,"Ensino Médio - Integrado a 1a Série",A25=31,"Ensino Médio - Integrado a 2a Série",A25=32,"Ensino Médio - Integrado a 3a Série",A25=33,"Ensino Médio - Integrado a 4a Série",A25=34,"Ensino Médio - Integrado Não Seriada",A25=35,"Ensino Médio - Normal/Magistério 1a Série",A25=36,"Ensino Médio - Normal/Magistério 2a Série",A25=37,"Ensino Médio - Normal/Magistério 3a Série",A25=38,"Ensino Médio - Normal/Magistério 4a Série",A25=39,"Ensino Profissional (Concomitante)",A25=40,"Ensino Profissional (Subsequente)",A25=64,"Ensino Profissional Mista (Concomitante e Subsequente)",A25=43,"EJA - Presencial - Ens. Fundamental Anos Iniciais",A25=44,"EJA - Presencial - Ens. Fundamental Anos Finais",A25=45,"EJA - Presencial - Ensino Médio",A25=46,"EJA - Semipresencial - Ens. Fundamental Anos Iniciais",A25=47,"EJA - Semipresencial - Ens. Fundamental Anos Finais",A25=48,"EJA - Semipresencial - Ensino Médio",A25=51,"EJA - Presencial - Ens. Fundamental Anos Iniciais e Anos Finais",A25=58,"EJA - Semipresencial - Ens. Fundamental Anos Iniciais e Anos Finais",A25=60,"EJA - Presencial - Integrado à Ed. Profissional de Nível Fundamental - FIC",A25=61,"EJA - Semipresencial - Integrado à Ed. Profissional de Nível Fundamental - FIC",A25=62,"EJA - Presencial - Integrado à Ed. Profissional de Nível Médio - FIC",A25=63,"EJA - Semipresencial - Integrado à Ed. Profissional de Nível Médio",A25=65,"EJA - Presencial - Ens. Fundamental Projovem (Urbano)",A25=68,"Curso FIC Concomitante",A25=65,"EJA - Ensino Fundamental - Projovem Urbano",A25=67,"Curso FIC integrado na modalidade EJA - Nível Médio",A25=69,"EJA - Ensino Fundamental - Anos Iniciais",A25=70,"EJA - Ensino Fundamental - Anos Finais",A25=71,"EJA - Ensino Médio",A25=73,"Curso FIC integrado na modalidade EJA - Nível Fundamental (EJA integrada à Educação Profissional de Nível Fundamental)",A25=74,"Curso Técnico Integrado na Modalidade EJA (EJA integrada à Educação Profissional de Nível Médio)")</f>
        <v>Não Informado</v>
      </c>
      <c r="C25" s="21" t="s">
        <v>118</v>
      </c>
    </row>
    <row r="26" spans="1:3" ht="13.5" customHeight="1" x14ac:dyDescent="0.2">
      <c r="A26" s="1">
        <v>1</v>
      </c>
      <c r="B26" s="2" t="str" cm="1">
        <f t="array" ref="B26">_xlfn.IFS(A26=0,"Não Informado",A26=1,"Educação Infantil - Creche",A26=2,"Educação Infantil - Pré-escola",A26=3,"Educação Infantil - Unificada",A26=56,"Educação Infantil e Ensino Fundamental Multietapa",A26=4,"Educação Fundamental de 8 anos - 1a Série",A26=5,"Educação Fundamental de 8 anos - 2a Série",A26=6,"Educação Fundamental de 8 anos - 3a Série",A26=7,"Educação Fundamental de 8 anos - 4a Série",A26=8,"Educação Fundamental de 8 anos - 5a Série",A26=9,"Educação Fundamental de 8 anos - 6a Série",A26=10,"Educação Fundamental de 8 anos - 7a Série",A26=11,"Educação Fundamental de 8 anos - 8a Série",A26=12,"Educação Fundamental de 8 anos - Multi",A26=13,"Educação Fundamental de 8 anos - Correção de Fluxo",A26=14,"Educação Fundamental de 9 anos - 1o Ano",A26=15,"Educação Fundamental de 9 anos - 2o Ano",A26=16," Ensino Fundamental de 9 anos - 3o Ano",A26=17," Ensino Fundamental de 9 anos - 4o Ano",A26=18," Ensino Fundamental de 9 anos - 5o Ano",A26=19," Ensino Fundamental de 9 anos - 6o Ano",A26=20," Ensino Fundamental de 9 anos - 7o Ano",A26=21," Ensino Fundamental de 9 anos - 8o Ano",A26=41," Ensino Fundamental de 9 anos - 9o Ano",A26=22," Ensino Fundamental de 9 anos - Multi",A26=23," Ensino Fundamental de 9 anos - Correção de Fluxo",A26=24," Ensino Fundamental de 9 anos - Multi 8 e 9 anos",A26=25,"Ensino Médio - 1a Série",A26=26,"Ensino Médio - 2a Série",A26=27,"Ensino Médio - 3a Série",A26=28,"Ensino Médio - 4a Série",A26=29,"Ensino Médio - Não Seriada",A26=30,"Ensino Médio - Integrado a 1a Série",A26=31,"Ensino Médio - Integrado a 2a Série",A26=32,"Ensino Médio - Integrado a 3a Série",A26=33,"Ensino Médio - Integrado a 4a Série",A26=34,"Ensino Médio - Integrado Não Seriada",A26=35,"Ensino Médio - Normal/Magistério 1a Série",A26=36,"Ensino Médio - Normal/Magistério 2a Série",A26=37,"Ensino Médio - Normal/Magistério 3a Série",A26=38,"Ensino Médio - Normal/Magistério 4a Série",A26=39,"Ensino Profissional (Concomitante)",A26=40,"Ensino Profissional (Subsequente)",A26=64,"Ensino Profissional Mista (Concomitante e Subsequente)",A26=43,"EJA - Presencial - Ens. Fundamental Anos Iniciais",A26=44,"EJA - Presencial - Ens. Fundamental Anos Finais",A26=45,"EJA - Presencial - Ensino Médio",A26=46,"EJA - Semipresencial - Ens. Fundamental Anos Iniciais",A26=47,"EJA - Semipresencial - Ens. Fundamental Anos Finais",A26=48,"EJA - Semipresencial - Ensino Médio",A26=51,"EJA - Presencial - Ens. Fundamental Anos Iniciais e Anos Finais",A26=58,"EJA - Semipresencial - Ens. Fundamental Anos Iniciais e Anos Finais",A26=60,"EJA - Presencial - Integrado à Ed. Profissional de Nível Fundamental - FIC",A26=61,"EJA - Semipresencial - Integrado à Ed. Profissional de Nível Fundamental - FIC",A26=62,"EJA - Presencial - Integrado à Ed. Profissional de Nível Médio - FIC",A26=63,"EJA - Semipresencial - Integrado à Ed. Profissional de Nível Médio",A26=65,"EJA - Presencial - Ens. Fundamental Projovem (Urbano)",A26=68,"Curso FIC Concomitante",A26=65,"EJA - Ensino Fundamental - Projovem Urbano",A26=67,"Curso FIC integrado na modalidade EJA - Nível Médio",A26=69,"EJA - Ensino Fundamental - Anos Iniciais",A26=70,"EJA - Ensino Fundamental - Anos Finais",A26=71,"EJA - Ensino Médio",A26=73,"Curso FIC integrado na modalidade EJA - Nível Fundamental (EJA integrada à Educação Profissional de Nível Fundamental)",A26=74,"Curso Técnico Integrado na Modalidade EJA (EJA integrada à Educação Profissional de Nível Médio)")</f>
        <v>Educação Infantil - Creche</v>
      </c>
    </row>
    <row r="27" spans="1:3" ht="13.5" customHeight="1" x14ac:dyDescent="0.2">
      <c r="A27" s="1">
        <v>2</v>
      </c>
      <c r="B27" s="2" t="str" cm="1">
        <f t="array" ref="B27">_xlfn.IFS(A27=0,"Não Informado",A27=1,"Educação Infantil - Creche",A27=2,"Educação Infantil - Pré-escola",A27=3,"Educação Infantil - Unificada",A27=56,"Educação Infantil e Ensino Fundamental Multietapa",A27=4,"Educação Fundamental de 8 anos - 1a Série",A27=5,"Educação Fundamental de 8 anos - 2a Série",A27=6,"Educação Fundamental de 8 anos - 3a Série",A27=7,"Educação Fundamental de 8 anos - 4a Série",A27=8,"Educação Fundamental de 8 anos - 5a Série",A27=9,"Educação Fundamental de 8 anos - 6a Série",A27=10,"Educação Fundamental de 8 anos - 7a Série",A27=11,"Educação Fundamental de 8 anos - 8a Série",A27=12,"Educação Fundamental de 8 anos - Multi",A27=13,"Educação Fundamental de 8 anos - Correção de Fluxo",A27=14,"Educação Fundamental de 9 anos - 1o Ano",A27=15,"Educação Fundamental de 9 anos - 2o Ano",A27=16," Ensino Fundamental de 9 anos - 3o Ano",A27=17," Ensino Fundamental de 9 anos - 4o Ano",A27=18," Ensino Fundamental de 9 anos - 5o Ano",A27=19," Ensino Fundamental de 9 anos - 6o Ano",A27=20," Ensino Fundamental de 9 anos - 7o Ano",A27=21," Ensino Fundamental de 9 anos - 8o Ano",A27=41," Ensino Fundamental de 9 anos - 9o Ano",A27=22," Ensino Fundamental de 9 anos - Multi",A27=23," Ensino Fundamental de 9 anos - Correção de Fluxo",A27=24," Ensino Fundamental de 9 anos - Multi 8 e 9 anos",A27=25,"Ensino Médio - 1a Série",A27=26,"Ensino Médio - 2a Série",A27=27,"Ensino Médio - 3a Série",A27=28,"Ensino Médio - 4a Série",A27=29,"Ensino Médio - Não Seriada",A27=30,"Ensino Médio - Integrado a 1a Série",A27=31,"Ensino Médio - Integrado a 2a Série",A27=32,"Ensino Médio - Integrado a 3a Série",A27=33,"Ensino Médio - Integrado a 4a Série",A27=34,"Ensino Médio - Integrado Não Seriada",A27=35,"Ensino Médio - Normal/Magistério 1a Série",A27=36,"Ensino Médio - Normal/Magistério 2a Série",A27=37,"Ensino Médio - Normal/Magistério 3a Série",A27=38,"Ensino Médio - Normal/Magistério 4a Série",A27=39,"Ensino Profissional (Concomitante)",A27=40,"Ensino Profissional (Subsequente)",A27=64,"Ensino Profissional Mista (Concomitante e Subsequente)",A27=43,"EJA - Presencial - Ens. Fundamental Anos Iniciais",A27=44,"EJA - Presencial - Ens. Fundamental Anos Finais",A27=45,"EJA - Presencial - Ensino Médio",A27=46,"EJA - Semipresencial - Ens. Fundamental Anos Iniciais",A27=47,"EJA - Semipresencial - Ens. Fundamental Anos Finais",A27=48,"EJA - Semipresencial - Ensino Médio",A27=51,"EJA - Presencial - Ens. Fundamental Anos Iniciais e Anos Finais",A27=58,"EJA - Semipresencial - Ens. Fundamental Anos Iniciais e Anos Finais",A27=60,"EJA - Presencial - Integrado à Ed. Profissional de Nível Fundamental - FIC",A27=61,"EJA - Semipresencial - Integrado à Ed. Profissional de Nível Fundamental - FIC",A27=62,"EJA - Presencial - Integrado à Ed. Profissional de Nível Médio - FIC",A27=63,"EJA - Semipresencial - Integrado à Ed. Profissional de Nível Médio",A27=65,"EJA - Presencial - Ens. Fundamental Projovem (Urbano)",A27=68,"Curso FIC Concomitante",A27=65,"EJA - Ensino Fundamental - Projovem Urbano",A27=67,"Curso FIC integrado na modalidade EJA - Nível Médio",A27=69,"EJA - Ensino Fundamental - Anos Iniciais",A27=70,"EJA - Ensino Fundamental - Anos Finais",A27=71,"EJA - Ensino Médio",A27=73,"Curso FIC integrado na modalidade EJA - Nível Fundamental (EJA integrada à Educação Profissional de Nível Fundamental)",A27=74,"Curso Técnico Integrado na Modalidade EJA (EJA integrada à Educação Profissional de Nível Médio)")</f>
        <v>Educação Infantil - Pré-escola</v>
      </c>
    </row>
    <row r="28" spans="1:3" ht="13.5" customHeight="1" x14ac:dyDescent="0.2">
      <c r="A28" s="1">
        <v>3</v>
      </c>
      <c r="B28" s="2" t="str" cm="1">
        <f t="array" ref="B28">_xlfn.IFS(A28=0,"Não Informado",A28=1,"Educação Infantil - Creche",A28=2,"Educação Infantil - Pré-escola",A28=3,"Educação Infantil - Unificada",A28=56,"Educação Infantil e Ensino Fundamental Multietapa",A28=4,"Educação Fundamental de 8 anos - 1a Série",A28=5,"Educação Fundamental de 8 anos - 2a Série",A28=6,"Educação Fundamental de 8 anos - 3a Série",A28=7,"Educação Fundamental de 8 anos - 4a Série",A28=8,"Educação Fundamental de 8 anos - 5a Série",A28=9,"Educação Fundamental de 8 anos - 6a Série",A28=10,"Educação Fundamental de 8 anos - 7a Série",A28=11,"Educação Fundamental de 8 anos - 8a Série",A28=12,"Educação Fundamental de 8 anos - Multi",A28=13,"Educação Fundamental de 8 anos - Correção de Fluxo",A28=14,"Educação Fundamental de 9 anos - 1o Ano",A28=15,"Educação Fundamental de 9 anos - 2o Ano",A28=16," Ensino Fundamental de 9 anos - 3o Ano",A28=17," Ensino Fundamental de 9 anos - 4o Ano",A28=18," Ensino Fundamental de 9 anos - 5o Ano",A28=19," Ensino Fundamental de 9 anos - 6o Ano",A28=20," Ensino Fundamental de 9 anos - 7o Ano",A28=21," Ensino Fundamental de 9 anos - 8o Ano",A28=41," Ensino Fundamental de 9 anos - 9o Ano",A28=22," Ensino Fundamental de 9 anos - Multi",A28=23," Ensino Fundamental de 9 anos - Correção de Fluxo",A28=24," Ensino Fundamental de 9 anos - Multi 8 e 9 anos",A28=25,"Ensino Médio - 1a Série",A28=26,"Ensino Médio - 2a Série",A28=27,"Ensino Médio - 3a Série",A28=28,"Ensino Médio - 4a Série",A28=29,"Ensino Médio - Não Seriada",A28=30,"Ensino Médio - Integrado a 1a Série",A28=31,"Ensino Médio - Integrado a 2a Série",A28=32,"Ensino Médio - Integrado a 3a Série",A28=33,"Ensino Médio - Integrado a 4a Série",A28=34,"Ensino Médio - Integrado Não Seriada",A28=35,"Ensino Médio - Normal/Magistério 1a Série",A28=36,"Ensino Médio - Normal/Magistério 2a Série",A28=37,"Ensino Médio - Normal/Magistério 3a Série",A28=38,"Ensino Médio - Normal/Magistério 4a Série",A28=39,"Ensino Profissional (Concomitante)",A28=40,"Ensino Profissional (Subsequente)",A28=64,"Ensino Profissional Mista (Concomitante e Subsequente)",A28=43,"EJA - Presencial - Ens. Fundamental Anos Iniciais",A28=44,"EJA - Presencial - Ens. Fundamental Anos Finais",A28=45,"EJA - Presencial - Ensino Médio",A28=46,"EJA - Semipresencial - Ens. Fundamental Anos Iniciais",A28=47,"EJA - Semipresencial - Ens. Fundamental Anos Finais",A28=48,"EJA - Semipresencial - Ensino Médio",A28=51,"EJA - Presencial - Ens. Fundamental Anos Iniciais e Anos Finais",A28=58,"EJA - Semipresencial - Ens. Fundamental Anos Iniciais e Anos Finais",A28=60,"EJA - Presencial - Integrado à Ed. Profissional de Nível Fundamental - FIC",A28=61,"EJA - Semipresencial - Integrado à Ed. Profissional de Nível Fundamental - FIC",A28=62,"EJA - Presencial - Integrado à Ed. Profissional de Nível Médio - FIC",A28=63,"EJA - Semipresencial - Integrado à Ed. Profissional de Nível Médio",A28=65,"EJA - Presencial - Ens. Fundamental Projovem (Urbano)",A28=68,"Curso FIC Concomitante",A28=65,"EJA - Ensino Fundamental - Projovem Urbano",A28=67,"Curso FIC integrado na modalidade EJA - Nível Médio",A28=69,"EJA - Ensino Fundamental - Anos Iniciais",A28=70,"EJA - Ensino Fundamental - Anos Finais",A28=71,"EJA - Ensino Médio",A28=73,"Curso FIC integrado na modalidade EJA - Nível Fundamental (EJA integrada à Educação Profissional de Nível Fundamental)",A28=74,"Curso Técnico Integrado na Modalidade EJA (EJA integrada à Educação Profissional de Nível Médio)")</f>
        <v>Educação Infantil - Unificada</v>
      </c>
    </row>
    <row r="29" spans="1:3" ht="13.5" customHeight="1" x14ac:dyDescent="0.2">
      <c r="A29" s="1">
        <v>56</v>
      </c>
      <c r="B29" s="2" t="str" cm="1">
        <f t="array" ref="B29">_xlfn.IFS(A29=0,"Não Informado",A29=1,"Educação Infantil - Creche",A29=2,"Educação Infantil - Pré-escola",A29=3,"Educação Infantil - Unificada",A29=56,"Educação Infantil e Ensino Fundamental Multietapa",A29=4,"Educação Fundamental de 8 anos - 1a Série",A29=5,"Educação Fundamental de 8 anos - 2a Série",A29=6,"Educação Fundamental de 8 anos - 3a Série",A29=7,"Educação Fundamental de 8 anos - 4a Série",A29=8,"Educação Fundamental de 8 anos - 5a Série",A29=9,"Educação Fundamental de 8 anos - 6a Série",A29=10,"Educação Fundamental de 8 anos - 7a Série",A29=11,"Educação Fundamental de 8 anos - 8a Série",A29=12,"Educação Fundamental de 8 anos - Multi",A29=13,"Educação Fundamental de 8 anos - Correção de Fluxo",A29=14,"Educação Fundamental de 9 anos - 1o Ano",A29=15,"Educação Fundamental de 9 anos - 2o Ano",A29=16," Ensino Fundamental de 9 anos - 3o Ano",A29=17," Ensino Fundamental de 9 anos - 4o Ano",A29=18," Ensino Fundamental de 9 anos - 5o Ano",A29=19," Ensino Fundamental de 9 anos - 6o Ano",A29=20," Ensino Fundamental de 9 anos - 7o Ano",A29=21," Ensino Fundamental de 9 anos - 8o Ano",A29=41," Ensino Fundamental de 9 anos - 9o Ano",A29=22," Ensino Fundamental de 9 anos - Multi",A29=23," Ensino Fundamental de 9 anos - Correção de Fluxo",A29=24," Ensino Fundamental de 9 anos - Multi 8 e 9 anos",A29=25,"Ensino Médio - 1a Série",A29=26,"Ensino Médio - 2a Série",A29=27,"Ensino Médio - 3a Série",A29=28,"Ensino Médio - 4a Série",A29=29,"Ensino Médio - Não Seriada",A29=30,"Ensino Médio - Integrado a 1a Série",A29=31,"Ensino Médio - Integrado a 2a Série",A29=32,"Ensino Médio - Integrado a 3a Série",A29=33,"Ensino Médio - Integrado a 4a Série",A29=34,"Ensino Médio - Integrado Não Seriada",A29=35,"Ensino Médio - Normal/Magistério 1a Série",A29=36,"Ensino Médio - Normal/Magistério 2a Série",A29=37,"Ensino Médio - Normal/Magistério 3a Série",A29=38,"Ensino Médio - Normal/Magistério 4a Série",A29=39,"Ensino Profissional (Concomitante)",A29=40,"Ensino Profissional (Subsequente)",A29=64,"Ensino Profissional Mista (Concomitante e Subsequente)",A29=43,"EJA - Presencial - Ens. Fundamental Anos Iniciais",A29=44,"EJA - Presencial - Ens. Fundamental Anos Finais",A29=45,"EJA - Presencial - Ensino Médio",A29=46,"EJA - Semipresencial - Ens. Fundamental Anos Iniciais",A29=47,"EJA - Semipresencial - Ens. Fundamental Anos Finais",A29=48,"EJA - Semipresencial - Ensino Médio",A29=51,"EJA - Presencial - Ens. Fundamental Anos Iniciais e Anos Finais",A29=58,"EJA - Semipresencial - Ens. Fundamental Anos Iniciais e Anos Finais",A29=60,"EJA - Presencial - Integrado à Ed. Profissional de Nível Fundamental - FIC",A29=61,"EJA - Semipresencial - Integrado à Ed. Profissional de Nível Fundamental - FIC",A29=62,"EJA - Presencial - Integrado à Ed. Profissional de Nível Médio - FIC",A29=63,"EJA - Semipresencial - Integrado à Ed. Profissional de Nível Médio",A29=65,"EJA - Presencial - Ens. Fundamental Projovem (Urbano)",A29=68,"Curso FIC Concomitante",A29=65,"EJA - Ensino Fundamental - Projovem Urbano",A29=67,"Curso FIC integrado na modalidade EJA - Nível Médio",A29=69,"EJA - Ensino Fundamental - Anos Iniciais",A29=70,"EJA - Ensino Fundamental - Anos Finais",A29=71,"EJA - Ensino Médio",A29=73,"Curso FIC integrado na modalidade EJA - Nível Fundamental (EJA integrada à Educação Profissional de Nível Fundamental)",A29=74,"Curso Técnico Integrado na Modalidade EJA (EJA integrada à Educação Profissional de Nível Médio)")</f>
        <v>Educação Infantil e Ensino Fundamental Multietapa</v>
      </c>
    </row>
    <row r="30" spans="1:3" ht="13.5" customHeight="1" x14ac:dyDescent="0.2">
      <c r="A30" s="1">
        <v>4</v>
      </c>
      <c r="B30" s="2" t="str" cm="1">
        <f t="array" ref="B30">_xlfn.IFS(A30=0,"Não Informado",A30=1,"Educação Infantil - Creche",A30=2,"Educação Infantil - Pré-escola",A30=3,"Educação Infantil - Unificada",A30=56,"Educação Infantil e Ensino Fundamental Multietapa",A30=4,"Educação Fundamental de 8 anos - 1a Série",A30=5,"Educação Fundamental de 8 anos - 2a Série",A30=6,"Educação Fundamental de 8 anos - 3a Série",A30=7,"Educação Fundamental de 8 anos - 4a Série",A30=8,"Educação Fundamental de 8 anos - 5a Série",A30=9,"Educação Fundamental de 8 anos - 6a Série",A30=10,"Educação Fundamental de 8 anos - 7a Série",A30=11,"Educação Fundamental de 8 anos - 8a Série",A30=12,"Educação Fundamental de 8 anos - Multi",A30=13,"Educação Fundamental de 8 anos - Correção de Fluxo",A30=14,"Educação Fundamental de 9 anos - 1o Ano",A30=15,"Educação Fundamental de 9 anos - 2o Ano",A30=16," Ensino Fundamental de 9 anos - 3o Ano",A30=17," Ensino Fundamental de 9 anos - 4o Ano",A30=18," Ensino Fundamental de 9 anos - 5o Ano",A30=19," Ensino Fundamental de 9 anos - 6o Ano",A30=20," Ensino Fundamental de 9 anos - 7o Ano",A30=21," Ensino Fundamental de 9 anos - 8o Ano",A30=41," Ensino Fundamental de 9 anos - 9o Ano",A30=22," Ensino Fundamental de 9 anos - Multi",A30=23," Ensino Fundamental de 9 anos - Correção de Fluxo",A30=24," Ensino Fundamental de 9 anos - Multi 8 e 9 anos",A30=25,"Ensino Médio - 1a Série",A30=26,"Ensino Médio - 2a Série",A30=27,"Ensino Médio - 3a Série",A30=28,"Ensino Médio - 4a Série",A30=29,"Ensino Médio - Não Seriada",A30=30,"Ensino Médio - Integrado a 1a Série",A30=31,"Ensino Médio - Integrado a 2a Série",A30=32,"Ensino Médio - Integrado a 3a Série",A30=33,"Ensino Médio - Integrado a 4a Série",A30=34,"Ensino Médio - Integrado Não Seriada",A30=35,"Ensino Médio - Normal/Magistério 1a Série",A30=36,"Ensino Médio - Normal/Magistério 2a Série",A30=37,"Ensino Médio - Normal/Magistério 3a Série",A30=38,"Ensino Médio - Normal/Magistério 4a Série",A30=39,"Ensino Profissional (Concomitante)",A30=40,"Ensino Profissional (Subsequente)",A30=64,"Ensino Profissional Mista (Concomitante e Subsequente)",A30=43,"EJA - Presencial - Ens. Fundamental Anos Iniciais",A30=44,"EJA - Presencial - Ens. Fundamental Anos Finais",A30=45,"EJA - Presencial - Ensino Médio",A30=46,"EJA - Semipresencial - Ens. Fundamental Anos Iniciais",A30=47,"EJA - Semipresencial - Ens. Fundamental Anos Finais",A30=48,"EJA - Semipresencial - Ensino Médio",A30=51,"EJA - Presencial - Ens. Fundamental Anos Iniciais e Anos Finais",A30=58,"EJA - Semipresencial - Ens. Fundamental Anos Iniciais e Anos Finais",A30=60,"EJA - Presencial - Integrado à Ed. Profissional de Nível Fundamental - FIC",A30=61,"EJA - Semipresencial - Integrado à Ed. Profissional de Nível Fundamental - FIC",A30=62,"EJA - Presencial - Integrado à Ed. Profissional de Nível Médio - FIC",A30=63,"EJA - Semipresencial - Integrado à Ed. Profissional de Nível Médio",A30=65,"EJA - Presencial - Ens. Fundamental Projovem (Urbano)",A30=68,"Curso FIC Concomitante",A30=65,"EJA - Ensino Fundamental - Projovem Urbano",A30=67,"Curso FIC integrado na modalidade EJA - Nível Médio",A30=69,"EJA - Ensino Fundamental - Anos Iniciais",A30=70,"EJA - Ensino Fundamental - Anos Finais",A30=71,"EJA - Ensino Médio",A30=73,"Curso FIC integrado na modalidade EJA - Nível Fundamental (EJA integrada à Educação Profissional de Nível Fundamental)",A30=74,"Curso Técnico Integrado na Modalidade EJA (EJA integrada à Educação Profissional de Nível Médio)")</f>
        <v>Educação Fundamental de 8 anos - 1a Série</v>
      </c>
    </row>
    <row r="31" spans="1:3" ht="13.5" customHeight="1" x14ac:dyDescent="0.2">
      <c r="A31" s="1">
        <v>5</v>
      </c>
      <c r="B31" s="2" t="str" cm="1">
        <f t="array" ref="B31">_xlfn.IFS(A31=0,"Não Informado",A31=1,"Educação Infantil - Creche",A31=2,"Educação Infantil - Pré-escola",A31=3,"Educação Infantil - Unificada",A31=56,"Educação Infantil e Ensino Fundamental Multietapa",A31=4,"Educação Fundamental de 8 anos - 1a Série",A31=5,"Educação Fundamental de 8 anos - 2a Série",A31=6,"Educação Fundamental de 8 anos - 3a Série",A31=7,"Educação Fundamental de 8 anos - 4a Série",A31=8,"Educação Fundamental de 8 anos - 5a Série",A31=9,"Educação Fundamental de 8 anos - 6a Série",A31=10,"Educação Fundamental de 8 anos - 7a Série",A31=11,"Educação Fundamental de 8 anos - 8a Série",A31=12,"Educação Fundamental de 8 anos - Multi",A31=13,"Educação Fundamental de 8 anos - Correção de Fluxo",A31=14,"Educação Fundamental de 9 anos - 1o Ano",A31=15,"Educação Fundamental de 9 anos - 2o Ano",A31=16," Ensino Fundamental de 9 anos - 3o Ano",A31=17," Ensino Fundamental de 9 anos - 4o Ano",A31=18," Ensino Fundamental de 9 anos - 5o Ano",A31=19," Ensino Fundamental de 9 anos - 6o Ano",A31=20," Ensino Fundamental de 9 anos - 7o Ano",A31=21," Ensino Fundamental de 9 anos - 8o Ano",A31=41," Ensino Fundamental de 9 anos - 9o Ano",A31=22," Ensino Fundamental de 9 anos - Multi",A31=23," Ensino Fundamental de 9 anos - Correção de Fluxo",A31=24," Ensino Fundamental de 9 anos - Multi 8 e 9 anos",A31=25,"Ensino Médio - 1a Série",A31=26,"Ensino Médio - 2a Série",A31=27,"Ensino Médio - 3a Série",A31=28,"Ensino Médio - 4a Série",A31=29,"Ensino Médio - Não Seriada",A31=30,"Ensino Médio - Integrado a 1a Série",A31=31,"Ensino Médio - Integrado a 2a Série",A31=32,"Ensino Médio - Integrado a 3a Série",A31=33,"Ensino Médio - Integrado a 4a Série",A31=34,"Ensino Médio - Integrado Não Seriada",A31=35,"Ensino Médio - Normal/Magistério 1a Série",A31=36,"Ensino Médio - Normal/Magistério 2a Série",A31=37,"Ensino Médio - Normal/Magistério 3a Série",A31=38,"Ensino Médio - Normal/Magistério 4a Série",A31=39,"Ensino Profissional (Concomitante)",A31=40,"Ensino Profissional (Subsequente)",A31=64,"Ensino Profissional Mista (Concomitante e Subsequente)",A31=43,"EJA - Presencial - Ens. Fundamental Anos Iniciais",A31=44,"EJA - Presencial - Ens. Fundamental Anos Finais",A31=45,"EJA - Presencial - Ensino Médio",A31=46,"EJA - Semipresencial - Ens. Fundamental Anos Iniciais",A31=47,"EJA - Semipresencial - Ens. Fundamental Anos Finais",A31=48,"EJA - Semipresencial - Ensino Médio",A31=51,"EJA - Presencial - Ens. Fundamental Anos Iniciais e Anos Finais",A31=58,"EJA - Semipresencial - Ens. Fundamental Anos Iniciais e Anos Finais",A31=60,"EJA - Presencial - Integrado à Ed. Profissional de Nível Fundamental - FIC",A31=61,"EJA - Semipresencial - Integrado à Ed. Profissional de Nível Fundamental - FIC",A31=62,"EJA - Presencial - Integrado à Ed. Profissional de Nível Médio - FIC",A31=63,"EJA - Semipresencial - Integrado à Ed. Profissional de Nível Médio",A31=65,"EJA - Presencial - Ens. Fundamental Projovem (Urbano)",A31=68,"Curso FIC Concomitante",A31=65,"EJA - Ensino Fundamental - Projovem Urbano",A31=67,"Curso FIC integrado na modalidade EJA - Nível Médio",A31=69,"EJA - Ensino Fundamental - Anos Iniciais",A31=70,"EJA - Ensino Fundamental - Anos Finais",A31=71,"EJA - Ensino Médio",A31=73,"Curso FIC integrado na modalidade EJA - Nível Fundamental (EJA integrada à Educação Profissional de Nível Fundamental)",A31=74,"Curso Técnico Integrado na Modalidade EJA (EJA integrada à Educação Profissional de Nível Médio)")</f>
        <v>Educação Fundamental de 8 anos - 2a Série</v>
      </c>
    </row>
    <row r="32" spans="1:3" ht="13.5" customHeight="1" x14ac:dyDescent="0.2">
      <c r="A32" s="1">
        <v>6</v>
      </c>
      <c r="B32" s="2" t="str" cm="1">
        <f t="array" ref="B32">_xlfn.IFS(A32=0,"Não Informado",A32=1,"Educação Infantil - Creche",A32=2,"Educação Infantil - Pré-escola",A32=3,"Educação Infantil - Unificada",A32=56,"Educação Infantil e Ensino Fundamental Multietapa",A32=4,"Educação Fundamental de 8 anos - 1a Série",A32=5,"Educação Fundamental de 8 anos - 2a Série",A32=6,"Educação Fundamental de 8 anos - 3a Série",A32=7,"Educação Fundamental de 8 anos - 4a Série",A32=8,"Educação Fundamental de 8 anos - 5a Série",A32=9,"Educação Fundamental de 8 anos - 6a Série",A32=10,"Educação Fundamental de 8 anos - 7a Série",A32=11,"Educação Fundamental de 8 anos - 8a Série",A32=12,"Educação Fundamental de 8 anos - Multi",A32=13,"Educação Fundamental de 8 anos - Correção de Fluxo",A32=14,"Educação Fundamental de 9 anos - 1o Ano",A32=15,"Educação Fundamental de 9 anos - 2o Ano",A32=16," Ensino Fundamental de 9 anos - 3o Ano",A32=17," Ensino Fundamental de 9 anos - 4o Ano",A32=18," Ensino Fundamental de 9 anos - 5o Ano",A32=19," Ensino Fundamental de 9 anos - 6o Ano",A32=20," Ensino Fundamental de 9 anos - 7o Ano",A32=21," Ensino Fundamental de 9 anos - 8o Ano",A32=41," Ensino Fundamental de 9 anos - 9o Ano",A32=22," Ensino Fundamental de 9 anos - Multi",A32=23," Ensino Fundamental de 9 anos - Correção de Fluxo",A32=24," Ensino Fundamental de 9 anos - Multi 8 e 9 anos",A32=25,"Ensino Médio - 1a Série",A32=26,"Ensino Médio - 2a Série",A32=27,"Ensino Médio - 3a Série",A32=28,"Ensino Médio - 4a Série",A32=29,"Ensino Médio - Não Seriada",A32=30,"Ensino Médio - Integrado a 1a Série",A32=31,"Ensino Médio - Integrado a 2a Série",A32=32,"Ensino Médio - Integrado a 3a Série",A32=33,"Ensino Médio - Integrado a 4a Série",A32=34,"Ensino Médio - Integrado Não Seriada",A32=35,"Ensino Médio - Normal/Magistério 1a Série",A32=36,"Ensino Médio - Normal/Magistério 2a Série",A32=37,"Ensino Médio - Normal/Magistério 3a Série",A32=38,"Ensino Médio - Normal/Magistério 4a Série",A32=39,"Ensino Profissional (Concomitante)",A32=40,"Ensino Profissional (Subsequente)",A32=64,"Ensino Profissional Mista (Concomitante e Subsequente)",A32=43,"EJA - Presencial - Ens. Fundamental Anos Iniciais",A32=44,"EJA - Presencial - Ens. Fundamental Anos Finais",A32=45,"EJA - Presencial - Ensino Médio",A32=46,"EJA - Semipresencial - Ens. Fundamental Anos Iniciais",A32=47,"EJA - Semipresencial - Ens. Fundamental Anos Finais",A32=48,"EJA - Semipresencial - Ensino Médio",A32=51,"EJA - Presencial - Ens. Fundamental Anos Iniciais e Anos Finais",A32=58,"EJA - Semipresencial - Ens. Fundamental Anos Iniciais e Anos Finais",A32=60,"EJA - Presencial - Integrado à Ed. Profissional de Nível Fundamental - FIC",A32=61,"EJA - Semipresencial - Integrado à Ed. Profissional de Nível Fundamental - FIC",A32=62,"EJA - Presencial - Integrado à Ed. Profissional de Nível Médio - FIC",A32=63,"EJA - Semipresencial - Integrado à Ed. Profissional de Nível Médio",A32=65,"EJA - Presencial - Ens. Fundamental Projovem (Urbano)",A32=68,"Curso FIC Concomitante",A32=65,"EJA - Ensino Fundamental - Projovem Urbano",A32=67,"Curso FIC integrado na modalidade EJA - Nível Médio",A32=69,"EJA - Ensino Fundamental - Anos Iniciais",A32=70,"EJA - Ensino Fundamental - Anos Finais",A32=71,"EJA - Ensino Médio",A32=73,"Curso FIC integrado na modalidade EJA - Nível Fundamental (EJA integrada à Educação Profissional de Nível Fundamental)",A32=74,"Curso Técnico Integrado na Modalidade EJA (EJA integrada à Educação Profissional de Nível Médio)")</f>
        <v>Educação Fundamental de 8 anos - 3a Série</v>
      </c>
    </row>
    <row r="33" spans="1:2" ht="13.5" customHeight="1" x14ac:dyDescent="0.2">
      <c r="A33" s="1">
        <v>7</v>
      </c>
      <c r="B33" s="2" t="str" cm="1">
        <f t="array" ref="B33">_xlfn.IFS(A33=0,"Não Informado",A33=1,"Educação Infantil - Creche",A33=2,"Educação Infantil - Pré-escola",A33=3,"Educação Infantil - Unificada",A33=56,"Educação Infantil e Ensino Fundamental Multietapa",A33=4,"Educação Fundamental de 8 anos - 1a Série",A33=5,"Educação Fundamental de 8 anos - 2a Série",A33=6,"Educação Fundamental de 8 anos - 3a Série",A33=7,"Educação Fundamental de 8 anos - 4a Série",A33=8,"Educação Fundamental de 8 anos - 5a Série",A33=9,"Educação Fundamental de 8 anos - 6a Série",A33=10,"Educação Fundamental de 8 anos - 7a Série",A33=11,"Educação Fundamental de 8 anos - 8a Série",A33=12,"Educação Fundamental de 8 anos - Multi",A33=13,"Educação Fundamental de 8 anos - Correção de Fluxo",A33=14,"Educação Fundamental de 9 anos - 1o Ano",A33=15,"Educação Fundamental de 9 anos - 2o Ano",A33=16," Ensino Fundamental de 9 anos - 3o Ano",A33=17," Ensino Fundamental de 9 anos - 4o Ano",A33=18," Ensino Fundamental de 9 anos - 5o Ano",A33=19," Ensino Fundamental de 9 anos - 6o Ano",A33=20," Ensino Fundamental de 9 anos - 7o Ano",A33=21," Ensino Fundamental de 9 anos - 8o Ano",A33=41," Ensino Fundamental de 9 anos - 9o Ano",A33=22," Ensino Fundamental de 9 anos - Multi",A33=23," Ensino Fundamental de 9 anos - Correção de Fluxo",A33=24," Ensino Fundamental de 9 anos - Multi 8 e 9 anos",A33=25,"Ensino Médio - 1a Série",A33=26,"Ensino Médio - 2a Série",A33=27,"Ensino Médio - 3a Série",A33=28,"Ensino Médio - 4a Série",A33=29,"Ensino Médio - Não Seriada",A33=30,"Ensino Médio - Integrado a 1a Série",A33=31,"Ensino Médio - Integrado a 2a Série",A33=32,"Ensino Médio - Integrado a 3a Série",A33=33,"Ensino Médio - Integrado a 4a Série",A33=34,"Ensino Médio - Integrado Não Seriada",A33=35,"Ensino Médio - Normal/Magistério 1a Série",A33=36,"Ensino Médio - Normal/Magistério 2a Série",A33=37,"Ensino Médio - Normal/Magistério 3a Série",A33=38,"Ensino Médio - Normal/Magistério 4a Série",A33=39,"Ensino Profissional (Concomitante)",A33=40,"Ensino Profissional (Subsequente)",A33=64,"Ensino Profissional Mista (Concomitante e Subsequente)",A33=43,"EJA - Presencial - Ens. Fundamental Anos Iniciais",A33=44,"EJA - Presencial - Ens. Fundamental Anos Finais",A33=45,"EJA - Presencial - Ensino Médio",A33=46,"EJA - Semipresencial - Ens. Fundamental Anos Iniciais",A33=47,"EJA - Semipresencial - Ens. Fundamental Anos Finais",A33=48,"EJA - Semipresencial - Ensino Médio",A33=51,"EJA - Presencial - Ens. Fundamental Anos Iniciais e Anos Finais",A33=58,"EJA - Semipresencial - Ens. Fundamental Anos Iniciais e Anos Finais",A33=60,"EJA - Presencial - Integrado à Ed. Profissional de Nível Fundamental - FIC",A33=61,"EJA - Semipresencial - Integrado à Ed. Profissional de Nível Fundamental - FIC",A33=62,"EJA - Presencial - Integrado à Ed. Profissional de Nível Médio - FIC",A33=63,"EJA - Semipresencial - Integrado à Ed. Profissional de Nível Médio",A33=65,"EJA - Presencial - Ens. Fundamental Projovem (Urbano)",A33=68,"Curso FIC Concomitante",A33=65,"EJA - Ensino Fundamental - Projovem Urbano",A33=67,"Curso FIC integrado na modalidade EJA - Nível Médio",A33=69,"EJA - Ensino Fundamental - Anos Iniciais",A33=70,"EJA - Ensino Fundamental - Anos Finais",A33=71,"EJA - Ensino Médio",A33=73,"Curso FIC integrado na modalidade EJA - Nível Fundamental (EJA integrada à Educação Profissional de Nível Fundamental)",A33=74,"Curso Técnico Integrado na Modalidade EJA (EJA integrada à Educação Profissional de Nível Médio)")</f>
        <v>Educação Fundamental de 8 anos - 4a Série</v>
      </c>
    </row>
    <row r="34" spans="1:2" ht="13.5" customHeight="1" x14ac:dyDescent="0.2">
      <c r="A34" s="1">
        <v>8</v>
      </c>
      <c r="B34" s="2" t="str" cm="1">
        <f t="array" ref="B34">_xlfn.IFS(A34=0,"Não Informado",A34=1,"Educação Infantil - Creche",A34=2,"Educação Infantil - Pré-escola",A34=3,"Educação Infantil - Unificada",A34=56,"Educação Infantil e Ensino Fundamental Multietapa",A34=4,"Educação Fundamental de 8 anos - 1a Série",A34=5,"Educação Fundamental de 8 anos - 2a Série",A34=6,"Educação Fundamental de 8 anos - 3a Série",A34=7,"Educação Fundamental de 8 anos - 4a Série",A34=8,"Educação Fundamental de 8 anos - 5a Série",A34=9,"Educação Fundamental de 8 anos - 6a Série",A34=10,"Educação Fundamental de 8 anos - 7a Série",A34=11,"Educação Fundamental de 8 anos - 8a Série",A34=12,"Educação Fundamental de 8 anos - Multi",A34=13,"Educação Fundamental de 8 anos - Correção de Fluxo",A34=14,"Educação Fundamental de 9 anos - 1o Ano",A34=15,"Educação Fundamental de 9 anos - 2o Ano",A34=16," Ensino Fundamental de 9 anos - 3o Ano",A34=17," Ensino Fundamental de 9 anos - 4o Ano",A34=18," Ensino Fundamental de 9 anos - 5o Ano",A34=19," Ensino Fundamental de 9 anos - 6o Ano",A34=20," Ensino Fundamental de 9 anos - 7o Ano",A34=21," Ensino Fundamental de 9 anos - 8o Ano",A34=41," Ensino Fundamental de 9 anos - 9o Ano",A34=22," Ensino Fundamental de 9 anos - Multi",A34=23," Ensino Fundamental de 9 anos - Correção de Fluxo",A34=24," Ensino Fundamental de 9 anos - Multi 8 e 9 anos",A34=25,"Ensino Médio - 1a Série",A34=26,"Ensino Médio - 2a Série",A34=27,"Ensino Médio - 3a Série",A34=28,"Ensino Médio - 4a Série",A34=29,"Ensino Médio - Não Seriada",A34=30,"Ensino Médio - Integrado a 1a Série",A34=31,"Ensino Médio - Integrado a 2a Série",A34=32,"Ensino Médio - Integrado a 3a Série",A34=33,"Ensino Médio - Integrado a 4a Série",A34=34,"Ensino Médio - Integrado Não Seriada",A34=35,"Ensino Médio - Normal/Magistério 1a Série",A34=36,"Ensino Médio - Normal/Magistério 2a Série",A34=37,"Ensino Médio - Normal/Magistério 3a Série",A34=38,"Ensino Médio - Normal/Magistério 4a Série",A34=39,"Ensino Profissional (Concomitante)",A34=40,"Ensino Profissional (Subsequente)",A34=64,"Ensino Profissional Mista (Concomitante e Subsequente)",A34=43,"EJA - Presencial - Ens. Fundamental Anos Iniciais",A34=44,"EJA - Presencial - Ens. Fundamental Anos Finais",A34=45,"EJA - Presencial - Ensino Médio",A34=46,"EJA - Semipresencial - Ens. Fundamental Anos Iniciais",A34=47,"EJA - Semipresencial - Ens. Fundamental Anos Finais",A34=48,"EJA - Semipresencial - Ensino Médio",A34=51,"EJA - Presencial - Ens. Fundamental Anos Iniciais e Anos Finais",A34=58,"EJA - Semipresencial - Ens. Fundamental Anos Iniciais e Anos Finais",A34=60,"EJA - Presencial - Integrado à Ed. Profissional de Nível Fundamental - FIC",A34=61,"EJA - Semipresencial - Integrado à Ed. Profissional de Nível Fundamental - FIC",A34=62,"EJA - Presencial - Integrado à Ed. Profissional de Nível Médio - FIC",A34=63,"EJA - Semipresencial - Integrado à Ed. Profissional de Nível Médio",A34=65,"EJA - Presencial - Ens. Fundamental Projovem (Urbano)",A34=68,"Curso FIC Concomitante",A34=65,"EJA - Ensino Fundamental - Projovem Urbano",A34=67,"Curso FIC integrado na modalidade EJA - Nível Médio",A34=69,"EJA - Ensino Fundamental - Anos Iniciais",A34=70,"EJA - Ensino Fundamental - Anos Finais",A34=71,"EJA - Ensino Médio",A34=73,"Curso FIC integrado na modalidade EJA - Nível Fundamental (EJA integrada à Educação Profissional de Nível Fundamental)",A34=74,"Curso Técnico Integrado na Modalidade EJA (EJA integrada à Educação Profissional de Nível Médio)")</f>
        <v>Educação Fundamental de 8 anos - 5a Série</v>
      </c>
    </row>
    <row r="35" spans="1:2" ht="13.5" customHeight="1" x14ac:dyDescent="0.2">
      <c r="A35" s="1">
        <v>9</v>
      </c>
      <c r="B35" s="2" t="str" cm="1">
        <f t="array" ref="B35">_xlfn.IFS(A35=0,"Não Informado",A35=1,"Educação Infantil - Creche",A35=2,"Educação Infantil - Pré-escola",A35=3,"Educação Infantil - Unificada",A35=56,"Educação Infantil e Ensino Fundamental Multietapa",A35=4,"Educação Fundamental de 8 anos - 1a Série",A35=5,"Educação Fundamental de 8 anos - 2a Série",A35=6,"Educação Fundamental de 8 anos - 3a Série",A35=7,"Educação Fundamental de 8 anos - 4a Série",A35=8,"Educação Fundamental de 8 anos - 5a Série",A35=9,"Educação Fundamental de 8 anos - 6a Série",A35=10,"Educação Fundamental de 8 anos - 7a Série",A35=11,"Educação Fundamental de 8 anos - 8a Série",A35=12,"Educação Fundamental de 8 anos - Multi",A35=13,"Educação Fundamental de 8 anos - Correção de Fluxo",A35=14,"Educação Fundamental de 9 anos - 1o Ano",A35=15,"Educação Fundamental de 9 anos - 2o Ano",A35=16," Ensino Fundamental de 9 anos - 3o Ano",A35=17," Ensino Fundamental de 9 anos - 4o Ano",A35=18," Ensino Fundamental de 9 anos - 5o Ano",A35=19," Ensino Fundamental de 9 anos - 6o Ano",A35=20," Ensino Fundamental de 9 anos - 7o Ano",A35=21," Ensino Fundamental de 9 anos - 8o Ano",A35=41," Ensino Fundamental de 9 anos - 9o Ano",A35=22," Ensino Fundamental de 9 anos - Multi",A35=23," Ensino Fundamental de 9 anos - Correção de Fluxo",A35=24," Ensino Fundamental de 9 anos - Multi 8 e 9 anos",A35=25,"Ensino Médio - 1a Série",A35=26,"Ensino Médio - 2a Série",A35=27,"Ensino Médio - 3a Série",A35=28,"Ensino Médio - 4a Série",A35=29,"Ensino Médio - Não Seriada",A35=30,"Ensino Médio - Integrado a 1a Série",A35=31,"Ensino Médio - Integrado a 2a Série",A35=32,"Ensino Médio - Integrado a 3a Série",A35=33,"Ensino Médio - Integrado a 4a Série",A35=34,"Ensino Médio - Integrado Não Seriada",A35=35,"Ensino Médio - Normal/Magistério 1a Série",A35=36,"Ensino Médio - Normal/Magistério 2a Série",A35=37,"Ensino Médio - Normal/Magistério 3a Série",A35=38,"Ensino Médio - Normal/Magistério 4a Série",A35=39,"Ensino Profissional (Concomitante)",A35=40,"Ensino Profissional (Subsequente)",A35=64,"Ensino Profissional Mista (Concomitante e Subsequente)",A35=43,"EJA - Presencial - Ens. Fundamental Anos Iniciais",A35=44,"EJA - Presencial - Ens. Fundamental Anos Finais",A35=45,"EJA - Presencial - Ensino Médio",A35=46,"EJA - Semipresencial - Ens. Fundamental Anos Iniciais",A35=47,"EJA - Semipresencial - Ens. Fundamental Anos Finais",A35=48,"EJA - Semipresencial - Ensino Médio",A35=51,"EJA - Presencial - Ens. Fundamental Anos Iniciais e Anos Finais",A35=58,"EJA - Semipresencial - Ens. Fundamental Anos Iniciais e Anos Finais",A35=60,"EJA - Presencial - Integrado à Ed. Profissional de Nível Fundamental - FIC",A35=61,"EJA - Semipresencial - Integrado à Ed. Profissional de Nível Fundamental - FIC",A35=62,"EJA - Presencial - Integrado à Ed. Profissional de Nível Médio - FIC",A35=63,"EJA - Semipresencial - Integrado à Ed. Profissional de Nível Médio",A35=65,"EJA - Presencial - Ens. Fundamental Projovem (Urbano)",A35=68,"Curso FIC Concomitante",A35=65,"EJA - Ensino Fundamental - Projovem Urbano",A35=67,"Curso FIC integrado na modalidade EJA - Nível Médio",A35=69,"EJA - Ensino Fundamental - Anos Iniciais",A35=70,"EJA - Ensino Fundamental - Anos Finais",A35=71,"EJA - Ensino Médio",A35=73,"Curso FIC integrado na modalidade EJA - Nível Fundamental (EJA integrada à Educação Profissional de Nível Fundamental)",A35=74,"Curso Técnico Integrado na Modalidade EJA (EJA integrada à Educação Profissional de Nível Médio)")</f>
        <v>Educação Fundamental de 8 anos - 6a Série</v>
      </c>
    </row>
    <row r="36" spans="1:2" ht="13.5" customHeight="1" x14ac:dyDescent="0.2">
      <c r="A36" s="1">
        <v>10</v>
      </c>
      <c r="B36" s="2" t="str" cm="1">
        <f t="array" ref="B36">_xlfn.IFS(A36=0,"Não Informado",A36=1,"Educação Infantil - Creche",A36=2,"Educação Infantil - Pré-escola",A36=3,"Educação Infantil - Unificada",A36=56,"Educação Infantil e Ensino Fundamental Multietapa",A36=4,"Educação Fundamental de 8 anos - 1a Série",A36=5,"Educação Fundamental de 8 anos - 2a Série",A36=6,"Educação Fundamental de 8 anos - 3a Série",A36=7,"Educação Fundamental de 8 anos - 4a Série",A36=8,"Educação Fundamental de 8 anos - 5a Série",A36=9,"Educação Fundamental de 8 anos - 6a Série",A36=10,"Educação Fundamental de 8 anos - 7a Série",A36=11,"Educação Fundamental de 8 anos - 8a Série",A36=12,"Educação Fundamental de 8 anos - Multi",A36=13,"Educação Fundamental de 8 anos - Correção de Fluxo",A36=14,"Educação Fundamental de 9 anos - 1o Ano",A36=15,"Educação Fundamental de 9 anos - 2o Ano",A36=16," Ensino Fundamental de 9 anos - 3o Ano",A36=17," Ensino Fundamental de 9 anos - 4o Ano",A36=18," Ensino Fundamental de 9 anos - 5o Ano",A36=19," Ensino Fundamental de 9 anos - 6o Ano",A36=20," Ensino Fundamental de 9 anos - 7o Ano",A36=21," Ensino Fundamental de 9 anos - 8o Ano",A36=41," Ensino Fundamental de 9 anos - 9o Ano",A36=22," Ensino Fundamental de 9 anos - Multi",A36=23," Ensino Fundamental de 9 anos - Correção de Fluxo",A36=24," Ensino Fundamental de 9 anos - Multi 8 e 9 anos",A36=25,"Ensino Médio - 1a Série",A36=26,"Ensino Médio - 2a Série",A36=27,"Ensino Médio - 3a Série",A36=28,"Ensino Médio - 4a Série",A36=29,"Ensino Médio - Não Seriada",A36=30,"Ensino Médio - Integrado a 1a Série",A36=31,"Ensino Médio - Integrado a 2a Série",A36=32,"Ensino Médio - Integrado a 3a Série",A36=33,"Ensino Médio - Integrado a 4a Série",A36=34,"Ensino Médio - Integrado Não Seriada",A36=35,"Ensino Médio - Normal/Magistério 1a Série",A36=36,"Ensino Médio - Normal/Magistério 2a Série",A36=37,"Ensino Médio - Normal/Magistério 3a Série",A36=38,"Ensino Médio - Normal/Magistério 4a Série",A36=39,"Ensino Profissional (Concomitante)",A36=40,"Ensino Profissional (Subsequente)",A36=64,"Ensino Profissional Mista (Concomitante e Subsequente)",A36=43,"EJA - Presencial - Ens. Fundamental Anos Iniciais",A36=44,"EJA - Presencial - Ens. Fundamental Anos Finais",A36=45,"EJA - Presencial - Ensino Médio",A36=46,"EJA - Semipresencial - Ens. Fundamental Anos Iniciais",A36=47,"EJA - Semipresencial - Ens. Fundamental Anos Finais",A36=48,"EJA - Semipresencial - Ensino Médio",A36=51,"EJA - Presencial - Ens. Fundamental Anos Iniciais e Anos Finais",A36=58,"EJA - Semipresencial - Ens. Fundamental Anos Iniciais e Anos Finais",A36=60,"EJA - Presencial - Integrado à Ed. Profissional de Nível Fundamental - FIC",A36=61,"EJA - Semipresencial - Integrado à Ed. Profissional de Nível Fundamental - FIC",A36=62,"EJA - Presencial - Integrado à Ed. Profissional de Nível Médio - FIC",A36=63,"EJA - Semipresencial - Integrado à Ed. Profissional de Nível Médio",A36=65,"EJA - Presencial - Ens. Fundamental Projovem (Urbano)",A36=68,"Curso FIC Concomitante",A36=65,"EJA - Ensino Fundamental - Projovem Urbano",A36=67,"Curso FIC integrado na modalidade EJA - Nível Médio",A36=69,"EJA - Ensino Fundamental - Anos Iniciais",A36=70,"EJA - Ensino Fundamental - Anos Finais",A36=71,"EJA - Ensino Médio",A36=73,"Curso FIC integrado na modalidade EJA - Nível Fundamental (EJA integrada à Educação Profissional de Nível Fundamental)",A36=74,"Curso Técnico Integrado na Modalidade EJA (EJA integrada à Educação Profissional de Nível Médio)")</f>
        <v>Educação Fundamental de 8 anos - 7a Série</v>
      </c>
    </row>
    <row r="37" spans="1:2" ht="13.5" customHeight="1" x14ac:dyDescent="0.2">
      <c r="A37" s="1">
        <v>11</v>
      </c>
      <c r="B37" s="2" t="str" cm="1">
        <f t="array" ref="B37">_xlfn.IFS(A37=0,"Não Informado",A37=1,"Educação Infantil - Creche",A37=2,"Educação Infantil - Pré-escola",A37=3,"Educação Infantil - Unificada",A37=56,"Educação Infantil e Ensino Fundamental Multietapa",A37=4,"Educação Fundamental de 8 anos - 1a Série",A37=5,"Educação Fundamental de 8 anos - 2a Série",A37=6,"Educação Fundamental de 8 anos - 3a Série",A37=7,"Educação Fundamental de 8 anos - 4a Série",A37=8,"Educação Fundamental de 8 anos - 5a Série",A37=9,"Educação Fundamental de 8 anos - 6a Série",A37=10,"Educação Fundamental de 8 anos - 7a Série",A37=11,"Educação Fundamental de 8 anos - 8a Série",A37=12,"Educação Fundamental de 8 anos - Multi",A37=13,"Educação Fundamental de 8 anos - Correção de Fluxo",A37=14,"Educação Fundamental de 9 anos - 1o Ano",A37=15,"Educação Fundamental de 9 anos - 2o Ano",A37=16," Ensino Fundamental de 9 anos - 3o Ano",A37=17," Ensino Fundamental de 9 anos - 4o Ano",A37=18," Ensino Fundamental de 9 anos - 5o Ano",A37=19," Ensino Fundamental de 9 anos - 6o Ano",A37=20," Ensino Fundamental de 9 anos - 7o Ano",A37=21," Ensino Fundamental de 9 anos - 8o Ano",A37=41," Ensino Fundamental de 9 anos - 9o Ano",A37=22," Ensino Fundamental de 9 anos - Multi",A37=23," Ensino Fundamental de 9 anos - Correção de Fluxo",A37=24," Ensino Fundamental de 9 anos - Multi 8 e 9 anos",A37=25,"Ensino Médio - 1a Série",A37=26,"Ensino Médio - 2a Série",A37=27,"Ensino Médio - 3a Série",A37=28,"Ensino Médio - 4a Série",A37=29,"Ensino Médio - Não Seriada",A37=30,"Ensino Médio - Integrado a 1a Série",A37=31,"Ensino Médio - Integrado a 2a Série",A37=32,"Ensino Médio - Integrado a 3a Série",A37=33,"Ensino Médio - Integrado a 4a Série",A37=34,"Ensino Médio - Integrado Não Seriada",A37=35,"Ensino Médio - Normal/Magistério 1a Série",A37=36,"Ensino Médio - Normal/Magistério 2a Série",A37=37,"Ensino Médio - Normal/Magistério 3a Série",A37=38,"Ensino Médio - Normal/Magistério 4a Série",A37=39,"Ensino Profissional (Concomitante)",A37=40,"Ensino Profissional (Subsequente)",A37=64,"Ensino Profissional Mista (Concomitante e Subsequente)",A37=43,"EJA - Presencial - Ens. Fundamental Anos Iniciais",A37=44,"EJA - Presencial - Ens. Fundamental Anos Finais",A37=45,"EJA - Presencial - Ensino Médio",A37=46,"EJA - Semipresencial - Ens. Fundamental Anos Iniciais",A37=47,"EJA - Semipresencial - Ens. Fundamental Anos Finais",A37=48,"EJA - Semipresencial - Ensino Médio",A37=51,"EJA - Presencial - Ens. Fundamental Anos Iniciais e Anos Finais",A37=58,"EJA - Semipresencial - Ens. Fundamental Anos Iniciais e Anos Finais",A37=60,"EJA - Presencial - Integrado à Ed. Profissional de Nível Fundamental - FIC",A37=61,"EJA - Semipresencial - Integrado à Ed. Profissional de Nível Fundamental - FIC",A37=62,"EJA - Presencial - Integrado à Ed. Profissional de Nível Médio - FIC",A37=63,"EJA - Semipresencial - Integrado à Ed. Profissional de Nível Médio",A37=65,"EJA - Presencial - Ens. Fundamental Projovem (Urbano)",A37=68,"Curso FIC Concomitante",A37=65,"EJA - Ensino Fundamental - Projovem Urbano",A37=67,"Curso FIC integrado na modalidade EJA - Nível Médio",A37=69,"EJA - Ensino Fundamental - Anos Iniciais",A37=70,"EJA - Ensino Fundamental - Anos Finais",A37=71,"EJA - Ensino Médio",A37=73,"Curso FIC integrado na modalidade EJA - Nível Fundamental (EJA integrada à Educação Profissional de Nível Fundamental)",A37=74,"Curso Técnico Integrado na Modalidade EJA (EJA integrada à Educação Profissional de Nível Médio)")</f>
        <v>Educação Fundamental de 8 anos - 8a Série</v>
      </c>
    </row>
    <row r="38" spans="1:2" ht="13.5" customHeight="1" x14ac:dyDescent="0.2">
      <c r="A38" s="1">
        <v>12</v>
      </c>
      <c r="B38" s="2" t="str" cm="1">
        <f t="array" ref="B38">_xlfn.IFS(A38=0,"Não Informado",A38=1,"Educação Infantil - Creche",A38=2,"Educação Infantil - Pré-escola",A38=3,"Educação Infantil - Unificada",A38=56,"Educação Infantil e Ensino Fundamental Multietapa",A38=4,"Educação Fundamental de 8 anos - 1a Série",A38=5,"Educação Fundamental de 8 anos - 2a Série",A38=6,"Educação Fundamental de 8 anos - 3a Série",A38=7,"Educação Fundamental de 8 anos - 4a Série",A38=8,"Educação Fundamental de 8 anos - 5a Série",A38=9,"Educação Fundamental de 8 anos - 6a Série",A38=10,"Educação Fundamental de 8 anos - 7a Série",A38=11,"Educação Fundamental de 8 anos - 8a Série",A38=12,"Educação Fundamental de 8 anos - Multi",A38=13,"Educação Fundamental de 8 anos - Correção de Fluxo",A38=14,"Educação Fundamental de 9 anos - 1o Ano",A38=15,"Educação Fundamental de 9 anos - 2o Ano",A38=16," Ensino Fundamental de 9 anos - 3o Ano",A38=17," Ensino Fundamental de 9 anos - 4o Ano",A38=18," Ensino Fundamental de 9 anos - 5o Ano",A38=19," Ensino Fundamental de 9 anos - 6o Ano",A38=20," Ensino Fundamental de 9 anos - 7o Ano",A38=21," Ensino Fundamental de 9 anos - 8o Ano",A38=41," Ensino Fundamental de 9 anos - 9o Ano",A38=22," Ensino Fundamental de 9 anos - Multi",A38=23," Ensino Fundamental de 9 anos - Correção de Fluxo",A38=24," Ensino Fundamental de 9 anos - Multi 8 e 9 anos",A38=25,"Ensino Médio - 1a Série",A38=26,"Ensino Médio - 2a Série",A38=27,"Ensino Médio - 3a Série",A38=28,"Ensino Médio - 4a Série",A38=29,"Ensino Médio - Não Seriada",A38=30,"Ensino Médio - Integrado a 1a Série",A38=31,"Ensino Médio - Integrado a 2a Série",A38=32,"Ensino Médio - Integrado a 3a Série",A38=33,"Ensino Médio - Integrado a 4a Série",A38=34,"Ensino Médio - Integrado Não Seriada",A38=35,"Ensino Médio - Normal/Magistério 1a Série",A38=36,"Ensino Médio - Normal/Magistério 2a Série",A38=37,"Ensino Médio - Normal/Magistério 3a Série",A38=38,"Ensino Médio - Normal/Magistério 4a Série",A38=39,"Ensino Profissional (Concomitante)",A38=40,"Ensino Profissional (Subsequente)",A38=64,"Ensino Profissional Mista (Concomitante e Subsequente)",A38=43,"EJA - Presencial - Ens. Fundamental Anos Iniciais",A38=44,"EJA - Presencial - Ens. Fundamental Anos Finais",A38=45,"EJA - Presencial - Ensino Médio",A38=46,"EJA - Semipresencial - Ens. Fundamental Anos Iniciais",A38=47,"EJA - Semipresencial - Ens. Fundamental Anos Finais",A38=48,"EJA - Semipresencial - Ensino Médio",A38=51,"EJA - Presencial - Ens. Fundamental Anos Iniciais e Anos Finais",A38=58,"EJA - Semipresencial - Ens. Fundamental Anos Iniciais e Anos Finais",A38=60,"EJA - Presencial - Integrado à Ed. Profissional de Nível Fundamental - FIC",A38=61,"EJA - Semipresencial - Integrado à Ed. Profissional de Nível Fundamental - FIC",A38=62,"EJA - Presencial - Integrado à Ed. Profissional de Nível Médio - FIC",A38=63,"EJA - Semipresencial - Integrado à Ed. Profissional de Nível Médio",A38=65,"EJA - Presencial - Ens. Fundamental Projovem (Urbano)",A38=68,"Curso FIC Concomitante",A38=65,"EJA - Ensino Fundamental - Projovem Urbano",A38=67,"Curso FIC integrado na modalidade EJA - Nível Médio",A38=69,"EJA - Ensino Fundamental - Anos Iniciais",A38=70,"EJA - Ensino Fundamental - Anos Finais",A38=71,"EJA - Ensino Médio",A38=73,"Curso FIC integrado na modalidade EJA - Nível Fundamental (EJA integrada à Educação Profissional de Nível Fundamental)",A38=74,"Curso Técnico Integrado na Modalidade EJA (EJA integrada à Educação Profissional de Nível Médio)")</f>
        <v>Educação Fundamental de 8 anos - Multi</v>
      </c>
    </row>
    <row r="39" spans="1:2" ht="13.5" customHeight="1" x14ac:dyDescent="0.2">
      <c r="A39" s="1">
        <v>13</v>
      </c>
      <c r="B39" s="2" t="str" cm="1">
        <f t="array" ref="B39">_xlfn.IFS(A39=0,"Não Informado",A39=1,"Educação Infantil - Creche",A39=2,"Educação Infantil - Pré-escola",A39=3,"Educação Infantil - Unificada",A39=56,"Educação Infantil e Ensino Fundamental Multietapa",A39=4,"Educação Fundamental de 8 anos - 1a Série",A39=5,"Educação Fundamental de 8 anos - 2a Série",A39=6,"Educação Fundamental de 8 anos - 3a Série",A39=7,"Educação Fundamental de 8 anos - 4a Série",A39=8,"Educação Fundamental de 8 anos - 5a Série",A39=9,"Educação Fundamental de 8 anos - 6a Série",A39=10,"Educação Fundamental de 8 anos - 7a Série",A39=11,"Educação Fundamental de 8 anos - 8a Série",A39=12,"Educação Fundamental de 8 anos - Multi",A39=13,"Educação Fundamental de 8 anos - Correção de Fluxo",A39=14,"Educação Fundamental de 9 anos - 1o Ano",A39=15,"Educação Fundamental de 9 anos - 2o Ano",A39=16," Ensino Fundamental de 9 anos - 3o Ano",A39=17," Ensino Fundamental de 9 anos - 4o Ano",A39=18," Ensino Fundamental de 9 anos - 5o Ano",A39=19," Ensino Fundamental de 9 anos - 6o Ano",A39=20," Ensino Fundamental de 9 anos - 7o Ano",A39=21," Ensino Fundamental de 9 anos - 8o Ano",A39=41," Ensino Fundamental de 9 anos - 9o Ano",A39=22," Ensino Fundamental de 9 anos - Multi",A39=23," Ensino Fundamental de 9 anos - Correção de Fluxo",A39=24," Ensino Fundamental de 9 anos - Multi 8 e 9 anos",A39=25,"Ensino Médio - 1a Série",A39=26,"Ensino Médio - 2a Série",A39=27,"Ensino Médio - 3a Série",A39=28,"Ensino Médio - 4a Série",A39=29,"Ensino Médio - Não Seriada",A39=30,"Ensino Médio - Integrado a 1a Série",A39=31,"Ensino Médio - Integrado a 2a Série",A39=32,"Ensino Médio - Integrado a 3a Série",A39=33,"Ensino Médio - Integrado a 4a Série",A39=34,"Ensino Médio - Integrado Não Seriada",A39=35,"Ensino Médio - Normal/Magistério 1a Série",A39=36,"Ensino Médio - Normal/Magistério 2a Série",A39=37,"Ensino Médio - Normal/Magistério 3a Série",A39=38,"Ensino Médio - Normal/Magistério 4a Série",A39=39,"Ensino Profissional (Concomitante)",A39=40,"Ensino Profissional (Subsequente)",A39=64,"Ensino Profissional Mista (Concomitante e Subsequente)",A39=43,"EJA - Presencial - Ens. Fundamental Anos Iniciais",A39=44,"EJA - Presencial - Ens. Fundamental Anos Finais",A39=45,"EJA - Presencial - Ensino Médio",A39=46,"EJA - Semipresencial - Ens. Fundamental Anos Iniciais",A39=47,"EJA - Semipresencial - Ens. Fundamental Anos Finais",A39=48,"EJA - Semipresencial - Ensino Médio",A39=51,"EJA - Presencial - Ens. Fundamental Anos Iniciais e Anos Finais",A39=58,"EJA - Semipresencial - Ens. Fundamental Anos Iniciais e Anos Finais",A39=60,"EJA - Presencial - Integrado à Ed. Profissional de Nível Fundamental - FIC",A39=61,"EJA - Semipresencial - Integrado à Ed. Profissional de Nível Fundamental - FIC",A39=62,"EJA - Presencial - Integrado à Ed. Profissional de Nível Médio - FIC",A39=63,"EJA - Semipresencial - Integrado à Ed. Profissional de Nível Médio",A39=65,"EJA - Presencial - Ens. Fundamental Projovem (Urbano)",A39=68,"Curso FIC Concomitante",A39=65,"EJA - Ensino Fundamental - Projovem Urbano",A39=67,"Curso FIC integrado na modalidade EJA - Nível Médio",A39=69,"EJA - Ensino Fundamental - Anos Iniciais",A39=70,"EJA - Ensino Fundamental - Anos Finais",A39=71,"EJA - Ensino Médio",A39=73,"Curso FIC integrado na modalidade EJA - Nível Fundamental (EJA integrada à Educação Profissional de Nível Fundamental)",A39=74,"Curso Técnico Integrado na Modalidade EJA (EJA integrada à Educação Profissional de Nível Médio)")</f>
        <v>Educação Fundamental de 8 anos - Correção de Fluxo</v>
      </c>
    </row>
    <row r="40" spans="1:2" ht="13.5" customHeight="1" x14ac:dyDescent="0.2">
      <c r="A40" s="1">
        <v>14</v>
      </c>
      <c r="B40" s="2" t="str" cm="1">
        <f t="array" ref="B40">_xlfn.IFS(A40=0,"Não Informado",A40=1,"Educação Infantil - Creche",A40=2,"Educação Infantil - Pré-escola",A40=3,"Educação Infantil - Unificada",A40=56,"Educação Infantil e Ensino Fundamental Multietapa",A40=4,"Educação Fundamental de 8 anos - 1a Série",A40=5,"Educação Fundamental de 8 anos - 2a Série",A40=6,"Educação Fundamental de 8 anos - 3a Série",A40=7,"Educação Fundamental de 8 anos - 4a Série",A40=8,"Educação Fundamental de 8 anos - 5a Série",A40=9,"Educação Fundamental de 8 anos - 6a Série",A40=10,"Educação Fundamental de 8 anos - 7a Série",A40=11,"Educação Fundamental de 8 anos - 8a Série",A40=12,"Educação Fundamental de 8 anos - Multi",A40=13,"Educação Fundamental de 8 anos - Correção de Fluxo",A40=14,"Educação Fundamental de 9 anos - 1o Ano",A40=15,"Educação Fundamental de 9 anos - 2o Ano",A40=16," Ensino Fundamental de 9 anos - 3o Ano",A40=17," Ensino Fundamental de 9 anos - 4o Ano",A40=18," Ensino Fundamental de 9 anos - 5o Ano",A40=19," Ensino Fundamental de 9 anos - 6o Ano",A40=20," Ensino Fundamental de 9 anos - 7o Ano",A40=21," Ensino Fundamental de 9 anos - 8o Ano",A40=41," Ensino Fundamental de 9 anos - 9o Ano",A40=22," Ensino Fundamental de 9 anos - Multi",A40=23," Ensino Fundamental de 9 anos - Correção de Fluxo",A40=24," Ensino Fundamental de 9 anos - Multi 8 e 9 anos",A40=25,"Ensino Médio - 1a Série",A40=26,"Ensino Médio - 2a Série",A40=27,"Ensino Médio - 3a Série",A40=28,"Ensino Médio - 4a Série",A40=29,"Ensino Médio - Não Seriada",A40=30,"Ensino Médio - Integrado a 1a Série",A40=31,"Ensino Médio - Integrado a 2a Série",A40=32,"Ensino Médio - Integrado a 3a Série",A40=33,"Ensino Médio - Integrado a 4a Série",A40=34,"Ensino Médio - Integrado Não Seriada",A40=35,"Ensino Médio - Normal/Magistério 1a Série",A40=36,"Ensino Médio - Normal/Magistério 2a Série",A40=37,"Ensino Médio - Normal/Magistério 3a Série",A40=38,"Ensino Médio - Normal/Magistério 4a Série",A40=39,"Ensino Profissional (Concomitante)",A40=40,"Ensino Profissional (Subsequente)",A40=64,"Ensino Profissional Mista (Concomitante e Subsequente)",A40=43,"EJA - Presencial - Ens. Fundamental Anos Iniciais",A40=44,"EJA - Presencial - Ens. Fundamental Anos Finais",A40=45,"EJA - Presencial - Ensino Médio",A40=46,"EJA - Semipresencial - Ens. Fundamental Anos Iniciais",A40=47,"EJA - Semipresencial - Ens. Fundamental Anos Finais",A40=48,"EJA - Semipresencial - Ensino Médio",A40=51,"EJA - Presencial - Ens. Fundamental Anos Iniciais e Anos Finais",A40=58,"EJA - Semipresencial - Ens. Fundamental Anos Iniciais e Anos Finais",A40=60,"EJA - Presencial - Integrado à Ed. Profissional de Nível Fundamental - FIC",A40=61,"EJA - Semipresencial - Integrado à Ed. Profissional de Nível Fundamental - FIC",A40=62,"EJA - Presencial - Integrado à Ed. Profissional de Nível Médio - FIC",A40=63,"EJA - Semipresencial - Integrado à Ed. Profissional de Nível Médio",A40=65,"EJA - Presencial - Ens. Fundamental Projovem (Urbano)",A40=68,"Curso FIC Concomitante",A40=65,"EJA - Ensino Fundamental - Projovem Urbano",A40=67,"Curso FIC integrado na modalidade EJA - Nível Médio",A40=69,"EJA - Ensino Fundamental - Anos Iniciais",A40=70,"EJA - Ensino Fundamental - Anos Finais",A40=71,"EJA - Ensino Médio",A40=73,"Curso FIC integrado na modalidade EJA - Nível Fundamental (EJA integrada à Educação Profissional de Nível Fundamental)",A40=74,"Curso Técnico Integrado na Modalidade EJA (EJA integrada à Educação Profissional de Nível Médio)")</f>
        <v>Educação Fundamental de 9 anos - 1o Ano</v>
      </c>
    </row>
    <row r="41" spans="1:2" ht="13.5" customHeight="1" x14ac:dyDescent="0.2">
      <c r="A41" s="1">
        <v>15</v>
      </c>
      <c r="B41" s="2" t="str" cm="1">
        <f t="array" ref="B41">_xlfn.IFS(A41=0,"Não Informado",A41=1,"Educação Infantil - Creche",A41=2,"Educação Infantil - Pré-escola",A41=3,"Educação Infantil - Unificada",A41=56,"Educação Infantil e Ensino Fundamental Multietapa",A41=4,"Educação Fundamental de 8 anos - 1a Série",A41=5,"Educação Fundamental de 8 anos - 2a Série",A41=6,"Educação Fundamental de 8 anos - 3a Série",A41=7,"Educação Fundamental de 8 anos - 4a Série",A41=8,"Educação Fundamental de 8 anos - 5a Série",A41=9,"Educação Fundamental de 8 anos - 6a Série",A41=10,"Educação Fundamental de 8 anos - 7a Série",A41=11,"Educação Fundamental de 8 anos - 8a Série",A41=12,"Educação Fundamental de 8 anos - Multi",A41=13,"Educação Fundamental de 8 anos - Correção de Fluxo",A41=14,"Educação Fundamental de 9 anos - 1o Ano",A41=15,"Educação Fundamental de 9 anos - 2o Ano",A41=16," Ensino Fundamental de 9 anos - 3o Ano",A41=17," Ensino Fundamental de 9 anos - 4o Ano",A41=18," Ensino Fundamental de 9 anos - 5o Ano",A41=19," Ensino Fundamental de 9 anos - 6o Ano",A41=20," Ensino Fundamental de 9 anos - 7o Ano",A41=21," Ensino Fundamental de 9 anos - 8o Ano",A41=41," Ensino Fundamental de 9 anos - 9o Ano",A41=22," Ensino Fundamental de 9 anos - Multi",A41=23," Ensino Fundamental de 9 anos - Correção de Fluxo",A41=24," Ensino Fundamental de 9 anos - Multi 8 e 9 anos",A41=25,"Ensino Médio - 1a Série",A41=26,"Ensino Médio - 2a Série",A41=27,"Ensino Médio - 3a Série",A41=28,"Ensino Médio - 4a Série",A41=29,"Ensino Médio - Não Seriada",A41=30,"Ensino Médio - Integrado a 1a Série",A41=31,"Ensino Médio - Integrado a 2a Série",A41=32,"Ensino Médio - Integrado a 3a Série",A41=33,"Ensino Médio - Integrado a 4a Série",A41=34,"Ensino Médio - Integrado Não Seriada",A41=35,"Ensino Médio - Normal/Magistério 1a Série",A41=36,"Ensino Médio - Normal/Magistério 2a Série",A41=37,"Ensino Médio - Normal/Magistério 3a Série",A41=38,"Ensino Médio - Normal/Magistério 4a Série",A41=39,"Ensino Profissional (Concomitante)",A41=40,"Ensino Profissional (Subsequente)",A41=64,"Ensino Profissional Mista (Concomitante e Subsequente)",A41=43,"EJA - Presencial - Ens. Fundamental Anos Iniciais",A41=44,"EJA - Presencial - Ens. Fundamental Anos Finais",A41=45,"EJA - Presencial - Ensino Médio",A41=46,"EJA - Semipresencial - Ens. Fundamental Anos Iniciais",A41=47,"EJA - Semipresencial - Ens. Fundamental Anos Finais",A41=48,"EJA - Semipresencial - Ensino Médio",A41=51,"EJA - Presencial - Ens. Fundamental Anos Iniciais e Anos Finais",A41=58,"EJA - Semipresencial - Ens. Fundamental Anos Iniciais e Anos Finais",A41=60,"EJA - Presencial - Integrado à Ed. Profissional de Nível Fundamental - FIC",A41=61,"EJA - Semipresencial - Integrado à Ed. Profissional de Nível Fundamental - FIC",A41=62,"EJA - Presencial - Integrado à Ed. Profissional de Nível Médio - FIC",A41=63,"EJA - Semipresencial - Integrado à Ed. Profissional de Nível Médio",A41=65,"EJA - Presencial - Ens. Fundamental Projovem (Urbano)",A41=68,"Curso FIC Concomitante",A41=65,"EJA - Ensino Fundamental - Projovem Urbano",A41=67,"Curso FIC integrado na modalidade EJA - Nível Médio",A41=69,"EJA - Ensino Fundamental - Anos Iniciais",A41=70,"EJA - Ensino Fundamental - Anos Finais",A41=71,"EJA - Ensino Médio",A41=73,"Curso FIC integrado na modalidade EJA - Nível Fundamental (EJA integrada à Educação Profissional de Nível Fundamental)",A41=74,"Curso Técnico Integrado na Modalidade EJA (EJA integrada à Educação Profissional de Nível Médio)")</f>
        <v>Educação Fundamental de 9 anos - 2o Ano</v>
      </c>
    </row>
    <row r="42" spans="1:2" ht="13.5" customHeight="1" x14ac:dyDescent="0.2">
      <c r="A42" s="1">
        <v>16</v>
      </c>
      <c r="B42" s="2" t="str" cm="1">
        <f t="array" ref="B42">_xlfn.IFS(A42=0,"Não Informado",A42=1,"Educação Infantil - Creche",A42=2,"Educação Infantil - Pré-escola",A42=3,"Educação Infantil - Unificada",A42=56,"Educação Infantil e Ensino Fundamental Multietapa",A42=4,"Educação Fundamental de 8 anos - 1a Série",A42=5,"Educação Fundamental de 8 anos - 2a Série",A42=6,"Educação Fundamental de 8 anos - 3a Série",A42=7,"Educação Fundamental de 8 anos - 4a Série",A42=8,"Educação Fundamental de 8 anos - 5a Série",A42=9,"Educação Fundamental de 8 anos - 6a Série",A42=10,"Educação Fundamental de 8 anos - 7a Série",A42=11,"Educação Fundamental de 8 anos - 8a Série",A42=12,"Educação Fundamental de 8 anos - Multi",A42=13,"Educação Fundamental de 8 anos - Correção de Fluxo",A42=14,"Educação Fundamental de 9 anos - 1o Ano",A42=15,"Educação Fundamental de 9 anos - 2o Ano",A42=16," Ensino Fundamental de 9 anos - 3o Ano",A42=17," Ensino Fundamental de 9 anos - 4o Ano",A42=18," Ensino Fundamental de 9 anos - 5o Ano",A42=19," Ensino Fundamental de 9 anos - 6o Ano",A42=20," Ensino Fundamental de 9 anos - 7o Ano",A42=21," Ensino Fundamental de 9 anos - 8o Ano",A42=41," Ensino Fundamental de 9 anos - 9o Ano",A42=22," Ensino Fundamental de 9 anos - Multi",A42=23," Ensino Fundamental de 9 anos - Correção de Fluxo",A42=24," Ensino Fundamental de 9 anos - Multi 8 e 9 anos",A42=25,"Ensino Médio - 1a Série",A42=26,"Ensino Médio - 2a Série",A42=27,"Ensino Médio - 3a Série",A42=28,"Ensino Médio - 4a Série",A42=29,"Ensino Médio - Não Seriada",A42=30,"Ensino Médio - Integrado a 1a Série",A42=31,"Ensino Médio - Integrado a 2a Série",A42=32,"Ensino Médio - Integrado a 3a Série",A42=33,"Ensino Médio - Integrado a 4a Série",A42=34,"Ensino Médio - Integrado Não Seriada",A42=35,"Ensino Médio - Normal/Magistério 1a Série",A42=36,"Ensino Médio - Normal/Magistério 2a Série",A42=37,"Ensino Médio - Normal/Magistério 3a Série",A42=38,"Ensino Médio - Normal/Magistério 4a Série",A42=39,"Ensino Profissional (Concomitante)",A42=40,"Ensino Profissional (Subsequente)",A42=64,"Ensino Profissional Mista (Concomitante e Subsequente)",A42=43,"EJA - Presencial - Ens. Fundamental Anos Iniciais",A42=44,"EJA - Presencial - Ens. Fundamental Anos Finais",A42=45,"EJA - Presencial - Ensino Médio",A42=46,"EJA - Semipresencial - Ens. Fundamental Anos Iniciais",A42=47,"EJA - Semipresencial - Ens. Fundamental Anos Finais",A42=48,"EJA - Semipresencial - Ensino Médio",A42=51,"EJA - Presencial - Ens. Fundamental Anos Iniciais e Anos Finais",A42=58,"EJA - Semipresencial - Ens. Fundamental Anos Iniciais e Anos Finais",A42=60,"EJA - Presencial - Integrado à Ed. Profissional de Nível Fundamental - FIC",A42=61,"EJA - Semipresencial - Integrado à Ed. Profissional de Nível Fundamental - FIC",A42=62,"EJA - Presencial - Integrado à Ed. Profissional de Nível Médio - FIC",A42=63,"EJA - Semipresencial - Integrado à Ed. Profissional de Nível Médio",A42=65,"EJA - Presencial - Ens. Fundamental Projovem (Urbano)",A42=68,"Curso FIC Concomitante",A42=65,"EJA - Ensino Fundamental - Projovem Urbano",A42=67,"Curso FIC integrado na modalidade EJA - Nível Médio",A42=69,"EJA - Ensino Fundamental - Anos Iniciais",A42=70,"EJA - Ensino Fundamental - Anos Finais",A42=71,"EJA - Ensino Médio",A42=73,"Curso FIC integrado na modalidade EJA - Nível Fundamental (EJA integrada à Educação Profissional de Nível Fundamental)",A42=74,"Curso Técnico Integrado na Modalidade EJA (EJA integrada à Educação Profissional de Nível Médio)")</f>
        <v xml:space="preserve"> Ensino Fundamental de 9 anos - 3o Ano</v>
      </c>
    </row>
    <row r="43" spans="1:2" ht="13.5" customHeight="1" x14ac:dyDescent="0.2">
      <c r="A43" s="1">
        <v>17</v>
      </c>
      <c r="B43" s="2" t="str" cm="1">
        <f t="array" ref="B43">_xlfn.IFS(A43=0,"Não Informado",A43=1,"Educação Infantil - Creche",A43=2,"Educação Infantil - Pré-escola",A43=3,"Educação Infantil - Unificada",A43=56,"Educação Infantil e Ensino Fundamental Multietapa",A43=4,"Educação Fundamental de 8 anos - 1a Série",A43=5,"Educação Fundamental de 8 anos - 2a Série",A43=6,"Educação Fundamental de 8 anos - 3a Série",A43=7,"Educação Fundamental de 8 anos - 4a Série",A43=8,"Educação Fundamental de 8 anos - 5a Série",A43=9,"Educação Fundamental de 8 anos - 6a Série",A43=10,"Educação Fundamental de 8 anos - 7a Série",A43=11,"Educação Fundamental de 8 anos - 8a Série",A43=12,"Educação Fundamental de 8 anos - Multi",A43=13,"Educação Fundamental de 8 anos - Correção de Fluxo",A43=14,"Educação Fundamental de 9 anos - 1o Ano",A43=15,"Educação Fundamental de 9 anos - 2o Ano",A43=16," Ensino Fundamental de 9 anos - 3o Ano",A43=17," Ensino Fundamental de 9 anos - 4o Ano",A43=18," Ensino Fundamental de 9 anos - 5o Ano",A43=19," Ensino Fundamental de 9 anos - 6o Ano",A43=20," Ensino Fundamental de 9 anos - 7o Ano",A43=21," Ensino Fundamental de 9 anos - 8o Ano",A43=41," Ensino Fundamental de 9 anos - 9o Ano",A43=22," Ensino Fundamental de 9 anos - Multi",A43=23," Ensino Fundamental de 9 anos - Correção de Fluxo",A43=24," Ensino Fundamental de 9 anos - Multi 8 e 9 anos",A43=25,"Ensino Médio - 1a Série",A43=26,"Ensino Médio - 2a Série",A43=27,"Ensino Médio - 3a Série",A43=28,"Ensino Médio - 4a Série",A43=29,"Ensino Médio - Não Seriada",A43=30,"Ensino Médio - Integrado a 1a Série",A43=31,"Ensino Médio - Integrado a 2a Série",A43=32,"Ensino Médio - Integrado a 3a Série",A43=33,"Ensino Médio - Integrado a 4a Série",A43=34,"Ensino Médio - Integrado Não Seriada",A43=35,"Ensino Médio - Normal/Magistério 1a Série",A43=36,"Ensino Médio - Normal/Magistério 2a Série",A43=37,"Ensino Médio - Normal/Magistério 3a Série",A43=38,"Ensino Médio - Normal/Magistério 4a Série",A43=39,"Ensino Profissional (Concomitante)",A43=40,"Ensino Profissional (Subsequente)",A43=64,"Ensino Profissional Mista (Concomitante e Subsequente)",A43=43,"EJA - Presencial - Ens. Fundamental Anos Iniciais",A43=44,"EJA - Presencial - Ens. Fundamental Anos Finais",A43=45,"EJA - Presencial - Ensino Médio",A43=46,"EJA - Semipresencial - Ens. Fundamental Anos Iniciais",A43=47,"EJA - Semipresencial - Ens. Fundamental Anos Finais",A43=48,"EJA - Semipresencial - Ensino Médio",A43=51,"EJA - Presencial - Ens. Fundamental Anos Iniciais e Anos Finais",A43=58,"EJA - Semipresencial - Ens. Fundamental Anos Iniciais e Anos Finais",A43=60,"EJA - Presencial - Integrado à Ed. Profissional de Nível Fundamental - FIC",A43=61,"EJA - Semipresencial - Integrado à Ed. Profissional de Nível Fundamental - FIC",A43=62,"EJA - Presencial - Integrado à Ed. Profissional de Nível Médio - FIC",A43=63,"EJA - Semipresencial - Integrado à Ed. Profissional de Nível Médio",A43=65,"EJA - Presencial - Ens. Fundamental Projovem (Urbano)",A43=68,"Curso FIC Concomitante",A43=65,"EJA - Ensino Fundamental - Projovem Urbano",A43=67,"Curso FIC integrado na modalidade EJA - Nível Médio",A43=69,"EJA - Ensino Fundamental - Anos Iniciais",A43=70,"EJA - Ensino Fundamental - Anos Finais",A43=71,"EJA - Ensino Médio",A43=73,"Curso FIC integrado na modalidade EJA - Nível Fundamental (EJA integrada à Educação Profissional de Nível Fundamental)",A43=74,"Curso Técnico Integrado na Modalidade EJA (EJA integrada à Educação Profissional de Nível Médio)")</f>
        <v xml:space="preserve"> Ensino Fundamental de 9 anos - 4o Ano</v>
      </c>
    </row>
    <row r="44" spans="1:2" ht="13.5" customHeight="1" x14ac:dyDescent="0.2">
      <c r="A44" s="1">
        <v>18</v>
      </c>
      <c r="B44" s="2" t="str" cm="1">
        <f t="array" ref="B44">_xlfn.IFS(A44=0,"Não Informado",A44=1,"Educação Infantil - Creche",A44=2,"Educação Infantil - Pré-escola",A44=3,"Educação Infantil - Unificada",A44=56,"Educação Infantil e Ensino Fundamental Multietapa",A44=4,"Educação Fundamental de 8 anos - 1a Série",A44=5,"Educação Fundamental de 8 anos - 2a Série",A44=6,"Educação Fundamental de 8 anos - 3a Série",A44=7,"Educação Fundamental de 8 anos - 4a Série",A44=8,"Educação Fundamental de 8 anos - 5a Série",A44=9,"Educação Fundamental de 8 anos - 6a Série",A44=10,"Educação Fundamental de 8 anos - 7a Série",A44=11,"Educação Fundamental de 8 anos - 8a Série",A44=12,"Educação Fundamental de 8 anos - Multi",A44=13,"Educação Fundamental de 8 anos - Correção de Fluxo",A44=14,"Educação Fundamental de 9 anos - 1o Ano",A44=15,"Educação Fundamental de 9 anos - 2o Ano",A44=16," Ensino Fundamental de 9 anos - 3o Ano",A44=17," Ensino Fundamental de 9 anos - 4o Ano",A44=18," Ensino Fundamental de 9 anos - 5o Ano",A44=19," Ensino Fundamental de 9 anos - 6o Ano",A44=20," Ensino Fundamental de 9 anos - 7o Ano",A44=21," Ensino Fundamental de 9 anos - 8o Ano",A44=41," Ensino Fundamental de 9 anos - 9o Ano",A44=22," Ensino Fundamental de 9 anos - Multi",A44=23," Ensino Fundamental de 9 anos - Correção de Fluxo",A44=24," Ensino Fundamental de 9 anos - Multi 8 e 9 anos",A44=25,"Ensino Médio - 1a Série",A44=26,"Ensino Médio - 2a Série",A44=27,"Ensino Médio - 3a Série",A44=28,"Ensino Médio - 4a Série",A44=29,"Ensino Médio - Não Seriada",A44=30,"Ensino Médio - Integrado a 1a Série",A44=31,"Ensino Médio - Integrado a 2a Série",A44=32,"Ensino Médio - Integrado a 3a Série",A44=33,"Ensino Médio - Integrado a 4a Série",A44=34,"Ensino Médio - Integrado Não Seriada",A44=35,"Ensino Médio - Normal/Magistério 1a Série",A44=36,"Ensino Médio - Normal/Magistério 2a Série",A44=37,"Ensino Médio - Normal/Magistério 3a Série",A44=38,"Ensino Médio - Normal/Magistério 4a Série",A44=39,"Ensino Profissional (Concomitante)",A44=40,"Ensino Profissional (Subsequente)",A44=64,"Ensino Profissional Mista (Concomitante e Subsequente)",A44=43,"EJA - Presencial - Ens. Fundamental Anos Iniciais",A44=44,"EJA - Presencial - Ens. Fundamental Anos Finais",A44=45,"EJA - Presencial - Ensino Médio",A44=46,"EJA - Semipresencial - Ens. Fundamental Anos Iniciais",A44=47,"EJA - Semipresencial - Ens. Fundamental Anos Finais",A44=48,"EJA - Semipresencial - Ensino Médio",A44=51,"EJA - Presencial - Ens. Fundamental Anos Iniciais e Anos Finais",A44=58,"EJA - Semipresencial - Ens. Fundamental Anos Iniciais e Anos Finais",A44=60,"EJA - Presencial - Integrado à Ed. Profissional de Nível Fundamental - FIC",A44=61,"EJA - Semipresencial - Integrado à Ed. Profissional de Nível Fundamental - FIC",A44=62,"EJA - Presencial - Integrado à Ed. Profissional de Nível Médio - FIC",A44=63,"EJA - Semipresencial - Integrado à Ed. Profissional de Nível Médio",A44=65,"EJA - Presencial - Ens. Fundamental Projovem (Urbano)",A44=68,"Curso FIC Concomitante",A44=65,"EJA - Ensino Fundamental - Projovem Urbano",A44=67,"Curso FIC integrado na modalidade EJA - Nível Médio",A44=69,"EJA - Ensino Fundamental - Anos Iniciais",A44=70,"EJA - Ensino Fundamental - Anos Finais",A44=71,"EJA - Ensino Médio",A44=73,"Curso FIC integrado na modalidade EJA - Nível Fundamental (EJA integrada à Educação Profissional de Nível Fundamental)",A44=74,"Curso Técnico Integrado na Modalidade EJA (EJA integrada à Educação Profissional de Nível Médio)")</f>
        <v xml:space="preserve"> Ensino Fundamental de 9 anos - 5o Ano</v>
      </c>
    </row>
    <row r="45" spans="1:2" ht="13.5" customHeight="1" x14ac:dyDescent="0.2">
      <c r="A45" s="1">
        <v>19</v>
      </c>
      <c r="B45" s="2" t="str" cm="1">
        <f t="array" ref="B45">_xlfn.IFS(A45=0,"Não Informado",A45=1,"Educação Infantil - Creche",A45=2,"Educação Infantil - Pré-escola",A45=3,"Educação Infantil - Unificada",A45=56,"Educação Infantil e Ensino Fundamental Multietapa",A45=4,"Educação Fundamental de 8 anos - 1a Série",A45=5,"Educação Fundamental de 8 anos - 2a Série",A45=6,"Educação Fundamental de 8 anos - 3a Série",A45=7,"Educação Fundamental de 8 anos - 4a Série",A45=8,"Educação Fundamental de 8 anos - 5a Série",A45=9,"Educação Fundamental de 8 anos - 6a Série",A45=10,"Educação Fundamental de 8 anos - 7a Série",A45=11,"Educação Fundamental de 8 anos - 8a Série",A45=12,"Educação Fundamental de 8 anos - Multi",A45=13,"Educação Fundamental de 8 anos - Correção de Fluxo",A45=14,"Educação Fundamental de 9 anos - 1o Ano",A45=15,"Educação Fundamental de 9 anos - 2o Ano",A45=16," Ensino Fundamental de 9 anos - 3o Ano",A45=17," Ensino Fundamental de 9 anos - 4o Ano",A45=18," Ensino Fundamental de 9 anos - 5o Ano",A45=19," Ensino Fundamental de 9 anos - 6o Ano",A45=20," Ensino Fundamental de 9 anos - 7o Ano",A45=21," Ensino Fundamental de 9 anos - 8o Ano",A45=41," Ensino Fundamental de 9 anos - 9o Ano",A45=22," Ensino Fundamental de 9 anos - Multi",A45=23," Ensino Fundamental de 9 anos - Correção de Fluxo",A45=24," Ensino Fundamental de 9 anos - Multi 8 e 9 anos",A45=25,"Ensino Médio - 1a Série",A45=26,"Ensino Médio - 2a Série",A45=27,"Ensino Médio - 3a Série",A45=28,"Ensino Médio - 4a Série",A45=29,"Ensino Médio - Não Seriada",A45=30,"Ensino Médio - Integrado a 1a Série",A45=31,"Ensino Médio - Integrado a 2a Série",A45=32,"Ensino Médio - Integrado a 3a Série",A45=33,"Ensino Médio - Integrado a 4a Série",A45=34,"Ensino Médio - Integrado Não Seriada",A45=35,"Ensino Médio - Normal/Magistério 1a Série",A45=36,"Ensino Médio - Normal/Magistério 2a Série",A45=37,"Ensino Médio - Normal/Magistério 3a Série",A45=38,"Ensino Médio - Normal/Magistério 4a Série",A45=39,"Ensino Profissional (Concomitante)",A45=40,"Ensino Profissional (Subsequente)",A45=64,"Ensino Profissional Mista (Concomitante e Subsequente)",A45=43,"EJA - Presencial - Ens. Fundamental Anos Iniciais",A45=44,"EJA - Presencial - Ens. Fundamental Anos Finais",A45=45,"EJA - Presencial - Ensino Médio",A45=46,"EJA - Semipresencial - Ens. Fundamental Anos Iniciais",A45=47,"EJA - Semipresencial - Ens. Fundamental Anos Finais",A45=48,"EJA - Semipresencial - Ensino Médio",A45=51,"EJA - Presencial - Ens. Fundamental Anos Iniciais e Anos Finais",A45=58,"EJA - Semipresencial - Ens. Fundamental Anos Iniciais e Anos Finais",A45=60,"EJA - Presencial - Integrado à Ed. Profissional de Nível Fundamental - FIC",A45=61,"EJA - Semipresencial - Integrado à Ed. Profissional de Nível Fundamental - FIC",A45=62,"EJA - Presencial - Integrado à Ed. Profissional de Nível Médio - FIC",A45=63,"EJA - Semipresencial - Integrado à Ed. Profissional de Nível Médio",A45=65,"EJA - Presencial - Ens. Fundamental Projovem (Urbano)",A45=68,"Curso FIC Concomitante",A45=65,"EJA - Ensino Fundamental - Projovem Urbano",A45=67,"Curso FIC integrado na modalidade EJA - Nível Médio",A45=69,"EJA - Ensino Fundamental - Anos Iniciais",A45=70,"EJA - Ensino Fundamental - Anos Finais",A45=71,"EJA - Ensino Médio",A45=73,"Curso FIC integrado na modalidade EJA - Nível Fundamental (EJA integrada à Educação Profissional de Nível Fundamental)",A45=74,"Curso Técnico Integrado na Modalidade EJA (EJA integrada à Educação Profissional de Nível Médio)")</f>
        <v xml:space="preserve"> Ensino Fundamental de 9 anos - 6o Ano</v>
      </c>
    </row>
    <row r="46" spans="1:2" ht="13.5" customHeight="1" x14ac:dyDescent="0.2">
      <c r="A46" s="1">
        <v>20</v>
      </c>
      <c r="B46" s="2" t="str" cm="1">
        <f t="array" ref="B46">_xlfn.IFS(A46=0,"Não Informado",A46=1,"Educação Infantil - Creche",A46=2,"Educação Infantil - Pré-escola",A46=3,"Educação Infantil - Unificada",A46=56,"Educação Infantil e Ensino Fundamental Multietapa",A46=4,"Educação Fundamental de 8 anos - 1a Série",A46=5,"Educação Fundamental de 8 anos - 2a Série",A46=6,"Educação Fundamental de 8 anos - 3a Série",A46=7,"Educação Fundamental de 8 anos - 4a Série",A46=8,"Educação Fundamental de 8 anos - 5a Série",A46=9,"Educação Fundamental de 8 anos - 6a Série",A46=10,"Educação Fundamental de 8 anos - 7a Série",A46=11,"Educação Fundamental de 8 anos - 8a Série",A46=12,"Educação Fundamental de 8 anos - Multi",A46=13,"Educação Fundamental de 8 anos - Correção de Fluxo",A46=14,"Educação Fundamental de 9 anos - 1o Ano",A46=15,"Educação Fundamental de 9 anos - 2o Ano",A46=16," Ensino Fundamental de 9 anos - 3o Ano",A46=17," Ensino Fundamental de 9 anos - 4o Ano",A46=18," Ensino Fundamental de 9 anos - 5o Ano",A46=19," Ensino Fundamental de 9 anos - 6o Ano",A46=20," Ensino Fundamental de 9 anos - 7o Ano",A46=21," Ensino Fundamental de 9 anos - 8o Ano",A46=41," Ensino Fundamental de 9 anos - 9o Ano",A46=22," Ensino Fundamental de 9 anos - Multi",A46=23," Ensino Fundamental de 9 anos - Correção de Fluxo",A46=24," Ensino Fundamental de 9 anos - Multi 8 e 9 anos",A46=25,"Ensino Médio - 1a Série",A46=26,"Ensino Médio - 2a Série",A46=27,"Ensino Médio - 3a Série",A46=28,"Ensino Médio - 4a Série",A46=29,"Ensino Médio - Não Seriada",A46=30,"Ensino Médio - Integrado a 1a Série",A46=31,"Ensino Médio - Integrado a 2a Série",A46=32,"Ensino Médio - Integrado a 3a Série",A46=33,"Ensino Médio - Integrado a 4a Série",A46=34,"Ensino Médio - Integrado Não Seriada",A46=35,"Ensino Médio - Normal/Magistério 1a Série",A46=36,"Ensino Médio - Normal/Magistério 2a Série",A46=37,"Ensino Médio - Normal/Magistério 3a Série",A46=38,"Ensino Médio - Normal/Magistério 4a Série",A46=39,"Ensino Profissional (Concomitante)",A46=40,"Ensino Profissional (Subsequente)",A46=64,"Ensino Profissional Mista (Concomitante e Subsequente)",A46=43,"EJA - Presencial - Ens. Fundamental Anos Iniciais",A46=44,"EJA - Presencial - Ens. Fundamental Anos Finais",A46=45,"EJA - Presencial - Ensino Médio",A46=46,"EJA - Semipresencial - Ens. Fundamental Anos Iniciais",A46=47,"EJA - Semipresencial - Ens. Fundamental Anos Finais",A46=48,"EJA - Semipresencial - Ensino Médio",A46=51,"EJA - Presencial - Ens. Fundamental Anos Iniciais e Anos Finais",A46=58,"EJA - Semipresencial - Ens. Fundamental Anos Iniciais e Anos Finais",A46=60,"EJA - Presencial - Integrado à Ed. Profissional de Nível Fundamental - FIC",A46=61,"EJA - Semipresencial - Integrado à Ed. Profissional de Nível Fundamental - FIC",A46=62,"EJA - Presencial - Integrado à Ed. Profissional de Nível Médio - FIC",A46=63,"EJA - Semipresencial - Integrado à Ed. Profissional de Nível Médio",A46=65,"EJA - Presencial - Ens. Fundamental Projovem (Urbano)",A46=68,"Curso FIC Concomitante",A46=65,"EJA - Ensino Fundamental - Projovem Urbano",A46=67,"Curso FIC integrado na modalidade EJA - Nível Médio",A46=69,"EJA - Ensino Fundamental - Anos Iniciais",A46=70,"EJA - Ensino Fundamental - Anos Finais",A46=71,"EJA - Ensino Médio",A46=73,"Curso FIC integrado na modalidade EJA - Nível Fundamental (EJA integrada à Educação Profissional de Nível Fundamental)",A46=74,"Curso Técnico Integrado na Modalidade EJA (EJA integrada à Educação Profissional de Nível Médio)")</f>
        <v xml:space="preserve"> Ensino Fundamental de 9 anos - 7o Ano</v>
      </c>
    </row>
    <row r="47" spans="1:2" ht="13.5" customHeight="1" x14ac:dyDescent="0.2">
      <c r="A47" s="1">
        <v>21</v>
      </c>
      <c r="B47" s="2" t="str" cm="1">
        <f t="array" ref="B47">_xlfn.IFS(A47=0,"Não Informado",A47=1,"Educação Infantil - Creche",A47=2,"Educação Infantil - Pré-escola",A47=3,"Educação Infantil - Unificada",A47=56,"Educação Infantil e Ensino Fundamental Multietapa",A47=4,"Educação Fundamental de 8 anos - 1a Série",A47=5,"Educação Fundamental de 8 anos - 2a Série",A47=6,"Educação Fundamental de 8 anos - 3a Série",A47=7,"Educação Fundamental de 8 anos - 4a Série",A47=8,"Educação Fundamental de 8 anos - 5a Série",A47=9,"Educação Fundamental de 8 anos - 6a Série",A47=10,"Educação Fundamental de 8 anos - 7a Série",A47=11,"Educação Fundamental de 8 anos - 8a Série",A47=12,"Educação Fundamental de 8 anos - Multi",A47=13,"Educação Fundamental de 8 anos - Correção de Fluxo",A47=14,"Educação Fundamental de 9 anos - 1o Ano",A47=15,"Educação Fundamental de 9 anos - 2o Ano",A47=16," Ensino Fundamental de 9 anos - 3o Ano",A47=17," Ensino Fundamental de 9 anos - 4o Ano",A47=18," Ensino Fundamental de 9 anos - 5o Ano",A47=19," Ensino Fundamental de 9 anos - 6o Ano",A47=20," Ensino Fundamental de 9 anos - 7o Ano",A47=21," Ensino Fundamental de 9 anos - 8o Ano",A47=41," Ensino Fundamental de 9 anos - 9o Ano",A47=22," Ensino Fundamental de 9 anos - Multi",A47=23," Ensino Fundamental de 9 anos - Correção de Fluxo",A47=24," Ensino Fundamental de 9 anos - Multi 8 e 9 anos",A47=25,"Ensino Médio - 1a Série",A47=26,"Ensino Médio - 2a Série",A47=27,"Ensino Médio - 3a Série",A47=28,"Ensino Médio - 4a Série",A47=29,"Ensino Médio - Não Seriada",A47=30,"Ensino Médio - Integrado a 1a Série",A47=31,"Ensino Médio - Integrado a 2a Série",A47=32,"Ensino Médio - Integrado a 3a Série",A47=33,"Ensino Médio - Integrado a 4a Série",A47=34,"Ensino Médio - Integrado Não Seriada",A47=35,"Ensino Médio - Normal/Magistério 1a Série",A47=36,"Ensino Médio - Normal/Magistério 2a Série",A47=37,"Ensino Médio - Normal/Magistério 3a Série",A47=38,"Ensino Médio - Normal/Magistério 4a Série",A47=39,"Ensino Profissional (Concomitante)",A47=40,"Ensino Profissional (Subsequente)",A47=64,"Ensino Profissional Mista (Concomitante e Subsequente)",A47=43,"EJA - Presencial - Ens. Fundamental Anos Iniciais",A47=44,"EJA - Presencial - Ens. Fundamental Anos Finais",A47=45,"EJA - Presencial - Ensino Médio",A47=46,"EJA - Semipresencial - Ens. Fundamental Anos Iniciais",A47=47,"EJA - Semipresencial - Ens. Fundamental Anos Finais",A47=48,"EJA - Semipresencial - Ensino Médio",A47=51,"EJA - Presencial - Ens. Fundamental Anos Iniciais e Anos Finais",A47=58,"EJA - Semipresencial - Ens. Fundamental Anos Iniciais e Anos Finais",A47=60,"EJA - Presencial - Integrado à Ed. Profissional de Nível Fundamental - FIC",A47=61,"EJA - Semipresencial - Integrado à Ed. Profissional de Nível Fundamental - FIC",A47=62,"EJA - Presencial - Integrado à Ed. Profissional de Nível Médio - FIC",A47=63,"EJA - Semipresencial - Integrado à Ed. Profissional de Nível Médio",A47=65,"EJA - Presencial - Ens. Fundamental Projovem (Urbano)",A47=68,"Curso FIC Concomitante",A47=65,"EJA - Ensino Fundamental - Projovem Urbano",A47=67,"Curso FIC integrado na modalidade EJA - Nível Médio",A47=69,"EJA - Ensino Fundamental - Anos Iniciais",A47=70,"EJA - Ensino Fundamental - Anos Finais",A47=71,"EJA - Ensino Médio",A47=73,"Curso FIC integrado na modalidade EJA - Nível Fundamental (EJA integrada à Educação Profissional de Nível Fundamental)",A47=74,"Curso Técnico Integrado na Modalidade EJA (EJA integrada à Educação Profissional de Nível Médio)")</f>
        <v xml:space="preserve"> Ensino Fundamental de 9 anos - 8o Ano</v>
      </c>
    </row>
    <row r="48" spans="1:2" ht="13.5" customHeight="1" x14ac:dyDescent="0.2">
      <c r="A48" s="1">
        <v>41</v>
      </c>
      <c r="B48" s="2" t="str" cm="1">
        <f t="array" ref="B48">_xlfn.IFS(A48=0,"Não Informado",A48=1,"Educação Infantil - Creche",A48=2,"Educação Infantil - Pré-escola",A48=3,"Educação Infantil - Unificada",A48=56,"Educação Infantil e Ensino Fundamental Multietapa",A48=4,"Educação Fundamental de 8 anos - 1a Série",A48=5,"Educação Fundamental de 8 anos - 2a Série",A48=6,"Educação Fundamental de 8 anos - 3a Série",A48=7,"Educação Fundamental de 8 anos - 4a Série",A48=8,"Educação Fundamental de 8 anos - 5a Série",A48=9,"Educação Fundamental de 8 anos - 6a Série",A48=10,"Educação Fundamental de 8 anos - 7a Série",A48=11,"Educação Fundamental de 8 anos - 8a Série",A48=12,"Educação Fundamental de 8 anos - Multi",A48=13,"Educação Fundamental de 8 anos - Correção de Fluxo",A48=14,"Educação Fundamental de 9 anos - 1o Ano",A48=15,"Educação Fundamental de 9 anos - 2o Ano",A48=16," Ensino Fundamental de 9 anos - 3o Ano",A48=17," Ensino Fundamental de 9 anos - 4o Ano",A48=18," Ensino Fundamental de 9 anos - 5o Ano",A48=19," Ensino Fundamental de 9 anos - 6o Ano",A48=20," Ensino Fundamental de 9 anos - 7o Ano",A48=21," Ensino Fundamental de 9 anos - 8o Ano",A48=41," Ensino Fundamental de 9 anos - 9o Ano",A48=22," Ensino Fundamental de 9 anos - Multi",A48=23," Ensino Fundamental de 9 anos - Correção de Fluxo",A48=24," Ensino Fundamental de 9 anos - Multi 8 e 9 anos",A48=25,"Ensino Médio - 1a Série",A48=26,"Ensino Médio - 2a Série",A48=27,"Ensino Médio - 3a Série",A48=28,"Ensino Médio - 4a Série",A48=29,"Ensino Médio - Não Seriada",A48=30,"Ensino Médio - Integrado a 1a Série",A48=31,"Ensino Médio - Integrado a 2a Série",A48=32,"Ensino Médio - Integrado a 3a Série",A48=33,"Ensino Médio - Integrado a 4a Série",A48=34,"Ensino Médio - Integrado Não Seriada",A48=35,"Ensino Médio - Normal/Magistério 1a Série",A48=36,"Ensino Médio - Normal/Magistério 2a Série",A48=37,"Ensino Médio - Normal/Magistério 3a Série",A48=38,"Ensino Médio - Normal/Magistério 4a Série",A48=39,"Ensino Profissional (Concomitante)",A48=40,"Ensino Profissional (Subsequente)",A48=64,"Ensino Profissional Mista (Concomitante e Subsequente)",A48=43,"EJA - Presencial - Ens. Fundamental Anos Iniciais",A48=44,"EJA - Presencial - Ens. Fundamental Anos Finais",A48=45,"EJA - Presencial - Ensino Médio",A48=46,"EJA - Semipresencial - Ens. Fundamental Anos Iniciais",A48=47,"EJA - Semipresencial - Ens. Fundamental Anos Finais",A48=48,"EJA - Semipresencial - Ensino Médio",A48=51,"EJA - Presencial - Ens. Fundamental Anos Iniciais e Anos Finais",A48=58,"EJA - Semipresencial - Ens. Fundamental Anos Iniciais e Anos Finais",A48=60,"EJA - Presencial - Integrado à Ed. Profissional de Nível Fundamental - FIC",A48=61,"EJA - Semipresencial - Integrado à Ed. Profissional de Nível Fundamental - FIC",A48=62,"EJA - Presencial - Integrado à Ed. Profissional de Nível Médio - FIC",A48=63,"EJA - Semipresencial - Integrado à Ed. Profissional de Nível Médio",A48=65,"EJA - Presencial - Ens. Fundamental Projovem (Urbano)",A48=68,"Curso FIC Concomitante",A48=65,"EJA - Ensino Fundamental - Projovem Urbano",A48=67,"Curso FIC integrado na modalidade EJA - Nível Médio",A48=69,"EJA - Ensino Fundamental - Anos Iniciais",A48=70,"EJA - Ensino Fundamental - Anos Finais",A48=71,"EJA - Ensino Médio",A48=73,"Curso FIC integrado na modalidade EJA - Nível Fundamental (EJA integrada à Educação Profissional de Nível Fundamental)",A48=74,"Curso Técnico Integrado na Modalidade EJA (EJA integrada à Educação Profissional de Nível Médio)")</f>
        <v xml:space="preserve"> Ensino Fundamental de 9 anos - 9o Ano</v>
      </c>
    </row>
    <row r="49" spans="1:2" ht="13.5" customHeight="1" x14ac:dyDescent="0.2">
      <c r="A49" s="1">
        <v>22</v>
      </c>
      <c r="B49" s="2" t="str" cm="1">
        <f t="array" ref="B49">_xlfn.IFS(A49=0,"Não Informado",A49=1,"Educação Infantil - Creche",A49=2,"Educação Infantil - Pré-escola",A49=3,"Educação Infantil - Unificada",A49=56,"Educação Infantil e Ensino Fundamental Multietapa",A49=4,"Educação Fundamental de 8 anos - 1a Série",A49=5,"Educação Fundamental de 8 anos - 2a Série",A49=6,"Educação Fundamental de 8 anos - 3a Série",A49=7,"Educação Fundamental de 8 anos - 4a Série",A49=8,"Educação Fundamental de 8 anos - 5a Série",A49=9,"Educação Fundamental de 8 anos - 6a Série",A49=10,"Educação Fundamental de 8 anos - 7a Série",A49=11,"Educação Fundamental de 8 anos - 8a Série",A49=12,"Educação Fundamental de 8 anos - Multi",A49=13,"Educação Fundamental de 8 anos - Correção de Fluxo",A49=14,"Educação Fundamental de 9 anos - 1o Ano",A49=15,"Educação Fundamental de 9 anos - 2o Ano",A49=16," Ensino Fundamental de 9 anos - 3o Ano",A49=17," Ensino Fundamental de 9 anos - 4o Ano",A49=18," Ensino Fundamental de 9 anos - 5o Ano",A49=19," Ensino Fundamental de 9 anos - 6o Ano",A49=20," Ensino Fundamental de 9 anos - 7o Ano",A49=21," Ensino Fundamental de 9 anos - 8o Ano",A49=41," Ensino Fundamental de 9 anos - 9o Ano",A49=22," Ensino Fundamental de 9 anos - Multi",A49=23," Ensino Fundamental de 9 anos - Correção de Fluxo",A49=24," Ensino Fundamental de 9 anos - Multi 8 e 9 anos",A49=25,"Ensino Médio - 1a Série",A49=26,"Ensino Médio - 2a Série",A49=27,"Ensino Médio - 3a Série",A49=28,"Ensino Médio - 4a Série",A49=29,"Ensino Médio - Não Seriada",A49=30,"Ensino Médio - Integrado a 1a Série",A49=31,"Ensino Médio - Integrado a 2a Série",A49=32,"Ensino Médio - Integrado a 3a Série",A49=33,"Ensino Médio - Integrado a 4a Série",A49=34,"Ensino Médio - Integrado Não Seriada",A49=35,"Ensino Médio - Normal/Magistério 1a Série",A49=36,"Ensino Médio - Normal/Magistério 2a Série",A49=37,"Ensino Médio - Normal/Magistério 3a Série",A49=38,"Ensino Médio - Normal/Magistério 4a Série",A49=39,"Ensino Profissional (Concomitante)",A49=40,"Ensino Profissional (Subsequente)",A49=64,"Ensino Profissional Mista (Concomitante e Subsequente)",A49=43,"EJA - Presencial - Ens. Fundamental Anos Iniciais",A49=44,"EJA - Presencial - Ens. Fundamental Anos Finais",A49=45,"EJA - Presencial - Ensino Médio",A49=46,"EJA - Semipresencial - Ens. Fundamental Anos Iniciais",A49=47,"EJA - Semipresencial - Ens. Fundamental Anos Finais",A49=48,"EJA - Semipresencial - Ensino Médio",A49=51,"EJA - Presencial - Ens. Fundamental Anos Iniciais e Anos Finais",A49=58,"EJA - Semipresencial - Ens. Fundamental Anos Iniciais e Anos Finais",A49=60,"EJA - Presencial - Integrado à Ed. Profissional de Nível Fundamental - FIC",A49=61,"EJA - Semipresencial - Integrado à Ed. Profissional de Nível Fundamental - FIC",A49=62,"EJA - Presencial - Integrado à Ed. Profissional de Nível Médio - FIC",A49=63,"EJA - Semipresencial - Integrado à Ed. Profissional de Nível Médio",A49=65,"EJA - Presencial - Ens. Fundamental Projovem (Urbano)",A49=68,"Curso FIC Concomitante",A49=65,"EJA - Ensino Fundamental - Projovem Urbano",A49=67,"Curso FIC integrado na modalidade EJA - Nível Médio",A49=69,"EJA - Ensino Fundamental - Anos Iniciais",A49=70,"EJA - Ensino Fundamental - Anos Finais",A49=71,"EJA - Ensino Médio",A49=73,"Curso FIC integrado na modalidade EJA - Nível Fundamental (EJA integrada à Educação Profissional de Nível Fundamental)",A49=74,"Curso Técnico Integrado na Modalidade EJA (EJA integrada à Educação Profissional de Nível Médio)")</f>
        <v xml:space="preserve"> Ensino Fundamental de 9 anos - Multi</v>
      </c>
    </row>
    <row r="50" spans="1:2" ht="13.5" customHeight="1" x14ac:dyDescent="0.2">
      <c r="A50" s="1">
        <v>23</v>
      </c>
      <c r="B50" s="2" t="str" cm="1">
        <f t="array" ref="B50">_xlfn.IFS(A50=0,"Não Informado",A50=1,"Educação Infantil - Creche",A50=2,"Educação Infantil - Pré-escola",A50=3,"Educação Infantil - Unificada",A50=56,"Educação Infantil e Ensino Fundamental Multietapa",A50=4,"Educação Fundamental de 8 anos - 1a Série",A50=5,"Educação Fundamental de 8 anos - 2a Série",A50=6,"Educação Fundamental de 8 anos - 3a Série",A50=7,"Educação Fundamental de 8 anos - 4a Série",A50=8,"Educação Fundamental de 8 anos - 5a Série",A50=9,"Educação Fundamental de 8 anos - 6a Série",A50=10,"Educação Fundamental de 8 anos - 7a Série",A50=11,"Educação Fundamental de 8 anos - 8a Série",A50=12,"Educação Fundamental de 8 anos - Multi",A50=13,"Educação Fundamental de 8 anos - Correção de Fluxo",A50=14,"Educação Fundamental de 9 anos - 1o Ano",A50=15,"Educação Fundamental de 9 anos - 2o Ano",A50=16," Ensino Fundamental de 9 anos - 3o Ano",A50=17," Ensino Fundamental de 9 anos - 4o Ano",A50=18," Ensino Fundamental de 9 anos - 5o Ano",A50=19," Ensino Fundamental de 9 anos - 6o Ano",A50=20," Ensino Fundamental de 9 anos - 7o Ano",A50=21," Ensino Fundamental de 9 anos - 8o Ano",A50=41," Ensino Fundamental de 9 anos - 9o Ano",A50=22," Ensino Fundamental de 9 anos - Multi",A50=23," Ensino Fundamental de 9 anos - Correção de Fluxo",A50=24," Ensino Fundamental de 9 anos - Multi 8 e 9 anos",A50=25,"Ensino Médio - 1a Série",A50=26,"Ensino Médio - 2a Série",A50=27,"Ensino Médio - 3a Série",A50=28,"Ensino Médio - 4a Série",A50=29,"Ensino Médio - Não Seriada",A50=30,"Ensino Médio - Integrado a 1a Série",A50=31,"Ensino Médio - Integrado a 2a Série",A50=32,"Ensino Médio - Integrado a 3a Série",A50=33,"Ensino Médio - Integrado a 4a Série",A50=34,"Ensino Médio - Integrado Não Seriada",A50=35,"Ensino Médio - Normal/Magistério 1a Série",A50=36,"Ensino Médio - Normal/Magistério 2a Série",A50=37,"Ensino Médio - Normal/Magistério 3a Série",A50=38,"Ensino Médio - Normal/Magistério 4a Série",A50=39,"Ensino Profissional (Concomitante)",A50=40,"Ensino Profissional (Subsequente)",A50=64,"Ensino Profissional Mista (Concomitante e Subsequente)",A50=43,"EJA - Presencial - Ens. Fundamental Anos Iniciais",A50=44,"EJA - Presencial - Ens. Fundamental Anos Finais",A50=45,"EJA - Presencial - Ensino Médio",A50=46,"EJA - Semipresencial - Ens. Fundamental Anos Iniciais",A50=47,"EJA - Semipresencial - Ens. Fundamental Anos Finais",A50=48,"EJA - Semipresencial - Ensino Médio",A50=51,"EJA - Presencial - Ens. Fundamental Anos Iniciais e Anos Finais",A50=58,"EJA - Semipresencial - Ens. Fundamental Anos Iniciais e Anos Finais",A50=60,"EJA - Presencial - Integrado à Ed. Profissional de Nível Fundamental - FIC",A50=61,"EJA - Semipresencial - Integrado à Ed. Profissional de Nível Fundamental - FIC",A50=62,"EJA - Presencial - Integrado à Ed. Profissional de Nível Médio - FIC",A50=63,"EJA - Semipresencial - Integrado à Ed. Profissional de Nível Médio",A50=65,"EJA - Presencial - Ens. Fundamental Projovem (Urbano)",A50=68,"Curso FIC Concomitante",A50=65,"EJA - Ensino Fundamental - Projovem Urbano",A50=67,"Curso FIC integrado na modalidade EJA - Nível Médio",A50=69,"EJA - Ensino Fundamental - Anos Iniciais",A50=70,"EJA - Ensino Fundamental - Anos Finais",A50=71,"EJA - Ensino Médio",A50=73,"Curso FIC integrado na modalidade EJA - Nível Fundamental (EJA integrada à Educação Profissional de Nível Fundamental)",A50=74,"Curso Técnico Integrado na Modalidade EJA (EJA integrada à Educação Profissional de Nível Médio)")</f>
        <v xml:space="preserve"> Ensino Fundamental de 9 anos - Correção de Fluxo</v>
      </c>
    </row>
    <row r="51" spans="1:2" ht="13.5" customHeight="1" x14ac:dyDescent="0.2">
      <c r="A51" s="1">
        <v>24</v>
      </c>
      <c r="B51" s="2" t="str" cm="1">
        <f t="array" ref="B51">_xlfn.IFS(A51=0,"Não Informado",A51=1,"Educação Infantil - Creche",A51=2,"Educação Infantil - Pré-escola",A51=3,"Educação Infantil - Unificada",A51=56,"Educação Infantil e Ensino Fundamental Multietapa",A51=4,"Educação Fundamental de 8 anos - 1a Série",A51=5,"Educação Fundamental de 8 anos - 2a Série",A51=6,"Educação Fundamental de 8 anos - 3a Série",A51=7,"Educação Fundamental de 8 anos - 4a Série",A51=8,"Educação Fundamental de 8 anos - 5a Série",A51=9,"Educação Fundamental de 8 anos - 6a Série",A51=10,"Educação Fundamental de 8 anos - 7a Série",A51=11,"Educação Fundamental de 8 anos - 8a Série",A51=12,"Educação Fundamental de 8 anos - Multi",A51=13,"Educação Fundamental de 8 anos - Correção de Fluxo",A51=14,"Educação Fundamental de 9 anos - 1o Ano",A51=15,"Educação Fundamental de 9 anos - 2o Ano",A51=16," Ensino Fundamental de 9 anos - 3o Ano",A51=17," Ensino Fundamental de 9 anos - 4o Ano",A51=18," Ensino Fundamental de 9 anos - 5o Ano",A51=19," Ensino Fundamental de 9 anos - 6o Ano",A51=20," Ensino Fundamental de 9 anos - 7o Ano",A51=21," Ensino Fundamental de 9 anos - 8o Ano",A51=41," Ensino Fundamental de 9 anos - 9o Ano",A51=22," Ensino Fundamental de 9 anos - Multi",A51=23," Ensino Fundamental de 9 anos - Correção de Fluxo",A51=24," Ensino Fundamental de 9 anos - Multi 8 e 9 anos",A51=25,"Ensino Médio - 1a Série",A51=26,"Ensino Médio - 2a Série",A51=27,"Ensino Médio - 3a Série",A51=28,"Ensino Médio - 4a Série",A51=29,"Ensino Médio - Não Seriada",A51=30,"Ensino Médio - Integrado a 1a Série",A51=31,"Ensino Médio - Integrado a 2a Série",A51=32,"Ensino Médio - Integrado a 3a Série",A51=33,"Ensino Médio - Integrado a 4a Série",A51=34,"Ensino Médio - Integrado Não Seriada",A51=35,"Ensino Médio - Normal/Magistério 1a Série",A51=36,"Ensino Médio - Normal/Magistério 2a Série",A51=37,"Ensino Médio - Normal/Magistério 3a Série",A51=38,"Ensino Médio - Normal/Magistério 4a Série",A51=39,"Ensino Profissional (Concomitante)",A51=40,"Ensino Profissional (Subsequente)",A51=64,"Ensino Profissional Mista (Concomitante e Subsequente)",A51=43,"EJA - Presencial - Ens. Fundamental Anos Iniciais",A51=44,"EJA - Presencial - Ens. Fundamental Anos Finais",A51=45,"EJA - Presencial - Ensino Médio",A51=46,"EJA - Semipresencial - Ens. Fundamental Anos Iniciais",A51=47,"EJA - Semipresencial - Ens. Fundamental Anos Finais",A51=48,"EJA - Semipresencial - Ensino Médio",A51=51,"EJA - Presencial - Ens. Fundamental Anos Iniciais e Anos Finais",A51=58,"EJA - Semipresencial - Ens. Fundamental Anos Iniciais e Anos Finais",A51=60,"EJA - Presencial - Integrado à Ed. Profissional de Nível Fundamental - FIC",A51=61,"EJA - Semipresencial - Integrado à Ed. Profissional de Nível Fundamental - FIC",A51=62,"EJA - Presencial - Integrado à Ed. Profissional de Nível Médio - FIC",A51=63,"EJA - Semipresencial - Integrado à Ed. Profissional de Nível Médio",A51=65,"EJA - Presencial - Ens. Fundamental Projovem (Urbano)",A51=68,"Curso FIC Concomitante",A51=65,"EJA - Ensino Fundamental - Projovem Urbano",A51=67,"Curso FIC integrado na modalidade EJA - Nível Médio",A51=69,"EJA - Ensino Fundamental - Anos Iniciais",A51=70,"EJA - Ensino Fundamental - Anos Finais",A51=71,"EJA - Ensino Médio",A51=73,"Curso FIC integrado na modalidade EJA - Nível Fundamental (EJA integrada à Educação Profissional de Nível Fundamental)",A51=74,"Curso Técnico Integrado na Modalidade EJA (EJA integrada à Educação Profissional de Nível Médio)")</f>
        <v xml:space="preserve"> Ensino Fundamental de 9 anos - Multi 8 e 9 anos</v>
      </c>
    </row>
    <row r="52" spans="1:2" ht="13.5" customHeight="1" x14ac:dyDescent="0.2">
      <c r="A52" s="1">
        <v>25</v>
      </c>
      <c r="B52" s="2" t="str" cm="1">
        <f t="array" ref="B52">_xlfn.IFS(A52=0,"Não Informado",A52=1,"Educação Infantil - Creche",A52=2,"Educação Infantil - Pré-escola",A52=3,"Educação Infantil - Unificada",A52=56,"Educação Infantil e Ensino Fundamental Multietapa",A52=4,"Educação Fundamental de 8 anos - 1a Série",A52=5,"Educação Fundamental de 8 anos - 2a Série",A52=6,"Educação Fundamental de 8 anos - 3a Série",A52=7,"Educação Fundamental de 8 anos - 4a Série",A52=8,"Educação Fundamental de 8 anos - 5a Série",A52=9,"Educação Fundamental de 8 anos - 6a Série",A52=10,"Educação Fundamental de 8 anos - 7a Série",A52=11,"Educação Fundamental de 8 anos - 8a Série",A52=12,"Educação Fundamental de 8 anos - Multi",A52=13,"Educação Fundamental de 8 anos - Correção de Fluxo",A52=14,"Educação Fundamental de 9 anos - 1o Ano",A52=15,"Educação Fundamental de 9 anos - 2o Ano",A52=16," Ensino Fundamental de 9 anos - 3o Ano",A52=17," Ensino Fundamental de 9 anos - 4o Ano",A52=18," Ensino Fundamental de 9 anos - 5o Ano",A52=19," Ensino Fundamental de 9 anos - 6o Ano",A52=20," Ensino Fundamental de 9 anos - 7o Ano",A52=21," Ensino Fundamental de 9 anos - 8o Ano",A52=41," Ensino Fundamental de 9 anos - 9o Ano",A52=22," Ensino Fundamental de 9 anos - Multi",A52=23," Ensino Fundamental de 9 anos - Correção de Fluxo",A52=24," Ensino Fundamental de 9 anos - Multi 8 e 9 anos",A52=25,"Ensino Médio - 1a Série",A52=26,"Ensino Médio - 2a Série",A52=27,"Ensino Médio - 3a Série",A52=28,"Ensino Médio - 4a Série",A52=29,"Ensino Médio - Não Seriada",A52=30,"Ensino Médio - Integrado a 1a Série",A52=31,"Ensino Médio - Integrado a 2a Série",A52=32,"Ensino Médio - Integrado a 3a Série",A52=33,"Ensino Médio - Integrado a 4a Série",A52=34,"Ensino Médio - Integrado Não Seriada",A52=35,"Ensino Médio - Normal/Magistério 1a Série",A52=36,"Ensino Médio - Normal/Magistério 2a Série",A52=37,"Ensino Médio - Normal/Magistério 3a Série",A52=38,"Ensino Médio - Normal/Magistério 4a Série",A52=39,"Ensino Profissional (Concomitante)",A52=40,"Ensino Profissional (Subsequente)",A52=64,"Ensino Profissional Mista (Concomitante e Subsequente)",A52=43,"EJA - Presencial - Ens. Fundamental Anos Iniciais",A52=44,"EJA - Presencial - Ens. Fundamental Anos Finais",A52=45,"EJA - Presencial - Ensino Médio",A52=46,"EJA - Semipresencial - Ens. Fundamental Anos Iniciais",A52=47,"EJA - Semipresencial - Ens. Fundamental Anos Finais",A52=48,"EJA - Semipresencial - Ensino Médio",A52=51,"EJA - Presencial - Ens. Fundamental Anos Iniciais e Anos Finais",A52=58,"EJA - Semipresencial - Ens. Fundamental Anos Iniciais e Anos Finais",A52=60,"EJA - Presencial - Integrado à Ed. Profissional de Nível Fundamental - FIC",A52=61,"EJA - Semipresencial - Integrado à Ed. Profissional de Nível Fundamental - FIC",A52=62,"EJA - Presencial - Integrado à Ed. Profissional de Nível Médio - FIC",A52=63,"EJA - Semipresencial - Integrado à Ed. Profissional de Nível Médio",A52=65,"EJA - Presencial - Ens. Fundamental Projovem (Urbano)",A52=68,"Curso FIC Concomitante",A52=65,"EJA - Ensino Fundamental - Projovem Urbano",A52=67,"Curso FIC integrado na modalidade EJA - Nível Médio",A52=69,"EJA - Ensino Fundamental - Anos Iniciais",A52=70,"EJA - Ensino Fundamental - Anos Finais",A52=71,"EJA - Ensino Médio",A52=73,"Curso FIC integrado na modalidade EJA - Nível Fundamental (EJA integrada à Educação Profissional de Nível Fundamental)",A52=74,"Curso Técnico Integrado na Modalidade EJA (EJA integrada à Educação Profissional de Nível Médio)")</f>
        <v>Ensino Médio - 1a Série</v>
      </c>
    </row>
    <row r="53" spans="1:2" ht="13.5" customHeight="1" x14ac:dyDescent="0.2">
      <c r="A53" s="1">
        <v>26</v>
      </c>
      <c r="B53" s="2" t="str" cm="1">
        <f t="array" ref="B53">_xlfn.IFS(A53=0,"Não Informado",A53=1,"Educação Infantil - Creche",A53=2,"Educação Infantil - Pré-escola",A53=3,"Educação Infantil - Unificada",A53=56,"Educação Infantil e Ensino Fundamental Multietapa",A53=4,"Educação Fundamental de 8 anos - 1a Série",A53=5,"Educação Fundamental de 8 anos - 2a Série",A53=6,"Educação Fundamental de 8 anos - 3a Série",A53=7,"Educação Fundamental de 8 anos - 4a Série",A53=8,"Educação Fundamental de 8 anos - 5a Série",A53=9,"Educação Fundamental de 8 anos - 6a Série",A53=10,"Educação Fundamental de 8 anos - 7a Série",A53=11,"Educação Fundamental de 8 anos - 8a Série",A53=12,"Educação Fundamental de 8 anos - Multi",A53=13,"Educação Fundamental de 8 anos - Correção de Fluxo",A53=14,"Educação Fundamental de 9 anos - 1o Ano",A53=15,"Educação Fundamental de 9 anos - 2o Ano",A53=16," Ensino Fundamental de 9 anos - 3o Ano",A53=17," Ensino Fundamental de 9 anos - 4o Ano",A53=18," Ensino Fundamental de 9 anos - 5o Ano",A53=19," Ensino Fundamental de 9 anos - 6o Ano",A53=20," Ensino Fundamental de 9 anos - 7o Ano",A53=21," Ensino Fundamental de 9 anos - 8o Ano",A53=41," Ensino Fundamental de 9 anos - 9o Ano",A53=22," Ensino Fundamental de 9 anos - Multi",A53=23," Ensino Fundamental de 9 anos - Correção de Fluxo",A53=24," Ensino Fundamental de 9 anos - Multi 8 e 9 anos",A53=25,"Ensino Médio - 1a Série",A53=26,"Ensino Médio - 2a Série",A53=27,"Ensino Médio - 3a Série",A53=28,"Ensino Médio - 4a Série",A53=29,"Ensino Médio - Não Seriada",A53=30,"Ensino Médio - Integrado a 1a Série",A53=31,"Ensino Médio - Integrado a 2a Série",A53=32,"Ensino Médio - Integrado a 3a Série",A53=33,"Ensino Médio - Integrado a 4a Série",A53=34,"Ensino Médio - Integrado Não Seriada",A53=35,"Ensino Médio - Normal/Magistério 1a Série",A53=36,"Ensino Médio - Normal/Magistério 2a Série",A53=37,"Ensino Médio - Normal/Magistério 3a Série",A53=38,"Ensino Médio - Normal/Magistério 4a Série",A53=39,"Ensino Profissional (Concomitante)",A53=40,"Ensino Profissional (Subsequente)",A53=64,"Ensino Profissional Mista (Concomitante e Subsequente)",A53=43,"EJA - Presencial - Ens. Fundamental Anos Iniciais",A53=44,"EJA - Presencial - Ens. Fundamental Anos Finais",A53=45,"EJA - Presencial - Ensino Médio",A53=46,"EJA - Semipresencial - Ens. Fundamental Anos Iniciais",A53=47,"EJA - Semipresencial - Ens. Fundamental Anos Finais",A53=48,"EJA - Semipresencial - Ensino Médio",A53=51,"EJA - Presencial - Ens. Fundamental Anos Iniciais e Anos Finais",A53=58,"EJA - Semipresencial - Ens. Fundamental Anos Iniciais e Anos Finais",A53=60,"EJA - Presencial - Integrado à Ed. Profissional de Nível Fundamental - FIC",A53=61,"EJA - Semipresencial - Integrado à Ed. Profissional de Nível Fundamental - FIC",A53=62,"EJA - Presencial - Integrado à Ed. Profissional de Nível Médio - FIC",A53=63,"EJA - Semipresencial - Integrado à Ed. Profissional de Nível Médio",A53=65,"EJA - Presencial - Ens. Fundamental Projovem (Urbano)",A53=68,"Curso FIC Concomitante",A53=65,"EJA - Ensino Fundamental - Projovem Urbano",A53=67,"Curso FIC integrado na modalidade EJA - Nível Médio",A53=69,"EJA - Ensino Fundamental - Anos Iniciais",A53=70,"EJA - Ensino Fundamental - Anos Finais",A53=71,"EJA - Ensino Médio",A53=73,"Curso FIC integrado na modalidade EJA - Nível Fundamental (EJA integrada à Educação Profissional de Nível Fundamental)",A53=74,"Curso Técnico Integrado na Modalidade EJA (EJA integrada à Educação Profissional de Nível Médio)")</f>
        <v>Ensino Médio - 2a Série</v>
      </c>
    </row>
    <row r="54" spans="1:2" ht="13.5" customHeight="1" x14ac:dyDescent="0.2">
      <c r="A54" s="1">
        <v>27</v>
      </c>
      <c r="B54" s="2" t="str" cm="1">
        <f t="array" ref="B54">_xlfn.IFS(A54=0,"Não Informado",A54=1,"Educação Infantil - Creche",A54=2,"Educação Infantil - Pré-escola",A54=3,"Educação Infantil - Unificada",A54=56,"Educação Infantil e Ensino Fundamental Multietapa",A54=4,"Educação Fundamental de 8 anos - 1a Série",A54=5,"Educação Fundamental de 8 anos - 2a Série",A54=6,"Educação Fundamental de 8 anos - 3a Série",A54=7,"Educação Fundamental de 8 anos - 4a Série",A54=8,"Educação Fundamental de 8 anos - 5a Série",A54=9,"Educação Fundamental de 8 anos - 6a Série",A54=10,"Educação Fundamental de 8 anos - 7a Série",A54=11,"Educação Fundamental de 8 anos - 8a Série",A54=12,"Educação Fundamental de 8 anos - Multi",A54=13,"Educação Fundamental de 8 anos - Correção de Fluxo",A54=14,"Educação Fundamental de 9 anos - 1o Ano",A54=15,"Educação Fundamental de 9 anos - 2o Ano",A54=16," Ensino Fundamental de 9 anos - 3o Ano",A54=17," Ensino Fundamental de 9 anos - 4o Ano",A54=18," Ensino Fundamental de 9 anos - 5o Ano",A54=19," Ensino Fundamental de 9 anos - 6o Ano",A54=20," Ensino Fundamental de 9 anos - 7o Ano",A54=21," Ensino Fundamental de 9 anos - 8o Ano",A54=41," Ensino Fundamental de 9 anos - 9o Ano",A54=22," Ensino Fundamental de 9 anos - Multi",A54=23," Ensino Fundamental de 9 anos - Correção de Fluxo",A54=24," Ensino Fundamental de 9 anos - Multi 8 e 9 anos",A54=25,"Ensino Médio - 1a Série",A54=26,"Ensino Médio - 2a Série",A54=27,"Ensino Médio - 3a Série",A54=28,"Ensino Médio - 4a Série",A54=29,"Ensino Médio - Não Seriada",A54=30,"Ensino Médio - Integrado a 1a Série",A54=31,"Ensino Médio - Integrado a 2a Série",A54=32,"Ensino Médio - Integrado a 3a Série",A54=33,"Ensino Médio - Integrado a 4a Série",A54=34,"Ensino Médio - Integrado Não Seriada",A54=35,"Ensino Médio - Normal/Magistério 1a Série",A54=36,"Ensino Médio - Normal/Magistério 2a Série",A54=37,"Ensino Médio - Normal/Magistério 3a Série",A54=38,"Ensino Médio - Normal/Magistério 4a Série",A54=39,"Ensino Profissional (Concomitante)",A54=40,"Ensino Profissional (Subsequente)",A54=64,"Ensino Profissional Mista (Concomitante e Subsequente)",A54=43,"EJA - Presencial - Ens. Fundamental Anos Iniciais",A54=44,"EJA - Presencial - Ens. Fundamental Anos Finais",A54=45,"EJA - Presencial - Ensino Médio",A54=46,"EJA - Semipresencial - Ens. Fundamental Anos Iniciais",A54=47,"EJA - Semipresencial - Ens. Fundamental Anos Finais",A54=48,"EJA - Semipresencial - Ensino Médio",A54=51,"EJA - Presencial - Ens. Fundamental Anos Iniciais e Anos Finais",A54=58,"EJA - Semipresencial - Ens. Fundamental Anos Iniciais e Anos Finais",A54=60,"EJA - Presencial - Integrado à Ed. Profissional de Nível Fundamental - FIC",A54=61,"EJA - Semipresencial - Integrado à Ed. Profissional de Nível Fundamental - FIC",A54=62,"EJA - Presencial - Integrado à Ed. Profissional de Nível Médio - FIC",A54=63,"EJA - Semipresencial - Integrado à Ed. Profissional de Nível Médio",A54=65,"EJA - Presencial - Ens. Fundamental Projovem (Urbano)",A54=68,"Curso FIC Concomitante",A54=65,"EJA - Ensino Fundamental - Projovem Urbano",A54=67,"Curso FIC integrado na modalidade EJA - Nível Médio",A54=69,"EJA - Ensino Fundamental - Anos Iniciais",A54=70,"EJA - Ensino Fundamental - Anos Finais",A54=71,"EJA - Ensino Médio",A54=73,"Curso FIC integrado na modalidade EJA - Nível Fundamental (EJA integrada à Educação Profissional de Nível Fundamental)",A54=74,"Curso Técnico Integrado na Modalidade EJA (EJA integrada à Educação Profissional de Nível Médio)")</f>
        <v>Ensino Médio - 3a Série</v>
      </c>
    </row>
    <row r="55" spans="1:2" ht="13.5" customHeight="1" x14ac:dyDescent="0.2">
      <c r="A55" s="1">
        <v>28</v>
      </c>
      <c r="B55" s="2" t="str" cm="1">
        <f t="array" ref="B55">_xlfn.IFS(A55=0,"Não Informado",A55=1,"Educação Infantil - Creche",A55=2,"Educação Infantil - Pré-escola",A55=3,"Educação Infantil - Unificada",A55=56,"Educação Infantil e Ensino Fundamental Multietapa",A55=4,"Educação Fundamental de 8 anos - 1a Série",A55=5,"Educação Fundamental de 8 anos - 2a Série",A55=6,"Educação Fundamental de 8 anos - 3a Série",A55=7,"Educação Fundamental de 8 anos - 4a Série",A55=8,"Educação Fundamental de 8 anos - 5a Série",A55=9,"Educação Fundamental de 8 anos - 6a Série",A55=10,"Educação Fundamental de 8 anos - 7a Série",A55=11,"Educação Fundamental de 8 anos - 8a Série",A55=12,"Educação Fundamental de 8 anos - Multi",A55=13,"Educação Fundamental de 8 anos - Correção de Fluxo",A55=14,"Educação Fundamental de 9 anos - 1o Ano",A55=15,"Educação Fundamental de 9 anos - 2o Ano",A55=16," Ensino Fundamental de 9 anos - 3o Ano",A55=17," Ensino Fundamental de 9 anos - 4o Ano",A55=18," Ensino Fundamental de 9 anos - 5o Ano",A55=19," Ensino Fundamental de 9 anos - 6o Ano",A55=20," Ensino Fundamental de 9 anos - 7o Ano",A55=21," Ensino Fundamental de 9 anos - 8o Ano",A55=41," Ensino Fundamental de 9 anos - 9o Ano",A55=22," Ensino Fundamental de 9 anos - Multi",A55=23," Ensino Fundamental de 9 anos - Correção de Fluxo",A55=24," Ensino Fundamental de 9 anos - Multi 8 e 9 anos",A55=25,"Ensino Médio - 1a Série",A55=26,"Ensino Médio - 2a Série",A55=27,"Ensino Médio - 3a Série",A55=28,"Ensino Médio - 4a Série",A55=29,"Ensino Médio - Não Seriada",A55=30,"Ensino Médio - Integrado a 1a Série",A55=31,"Ensino Médio - Integrado a 2a Série",A55=32,"Ensino Médio - Integrado a 3a Série",A55=33,"Ensino Médio - Integrado a 4a Série",A55=34,"Ensino Médio - Integrado Não Seriada",A55=35,"Ensino Médio - Normal/Magistério 1a Série",A55=36,"Ensino Médio - Normal/Magistério 2a Série",A55=37,"Ensino Médio - Normal/Magistério 3a Série",A55=38,"Ensino Médio - Normal/Magistério 4a Série",A55=39,"Ensino Profissional (Concomitante)",A55=40,"Ensino Profissional (Subsequente)",A55=64,"Ensino Profissional Mista (Concomitante e Subsequente)",A55=43,"EJA - Presencial - Ens. Fundamental Anos Iniciais",A55=44,"EJA - Presencial - Ens. Fundamental Anos Finais",A55=45,"EJA - Presencial - Ensino Médio",A55=46,"EJA - Semipresencial - Ens. Fundamental Anos Iniciais",A55=47,"EJA - Semipresencial - Ens. Fundamental Anos Finais",A55=48,"EJA - Semipresencial - Ensino Médio",A55=51,"EJA - Presencial - Ens. Fundamental Anos Iniciais e Anos Finais",A55=58,"EJA - Semipresencial - Ens. Fundamental Anos Iniciais e Anos Finais",A55=60,"EJA - Presencial - Integrado à Ed. Profissional de Nível Fundamental - FIC",A55=61,"EJA - Semipresencial - Integrado à Ed. Profissional de Nível Fundamental - FIC",A55=62,"EJA - Presencial - Integrado à Ed. Profissional de Nível Médio - FIC",A55=63,"EJA - Semipresencial - Integrado à Ed. Profissional de Nível Médio",A55=65,"EJA - Presencial - Ens. Fundamental Projovem (Urbano)",A55=68,"Curso FIC Concomitante",A55=65,"EJA - Ensino Fundamental - Projovem Urbano",A55=67,"Curso FIC integrado na modalidade EJA - Nível Médio",A55=69,"EJA - Ensino Fundamental - Anos Iniciais",A55=70,"EJA - Ensino Fundamental - Anos Finais",A55=71,"EJA - Ensino Médio",A55=73,"Curso FIC integrado na modalidade EJA - Nível Fundamental (EJA integrada à Educação Profissional de Nível Fundamental)",A55=74,"Curso Técnico Integrado na Modalidade EJA (EJA integrada à Educação Profissional de Nível Médio)")</f>
        <v>Ensino Médio - 4a Série</v>
      </c>
    </row>
    <row r="56" spans="1:2" ht="13.5" customHeight="1" x14ac:dyDescent="0.2">
      <c r="A56" s="1">
        <v>29</v>
      </c>
      <c r="B56" s="2" t="str" cm="1">
        <f t="array" ref="B56">_xlfn.IFS(A56=0,"Não Informado",A56=1,"Educação Infantil - Creche",A56=2,"Educação Infantil - Pré-escola",A56=3,"Educação Infantil - Unificada",A56=56,"Educação Infantil e Ensino Fundamental Multietapa",A56=4,"Educação Fundamental de 8 anos - 1a Série",A56=5,"Educação Fundamental de 8 anos - 2a Série",A56=6,"Educação Fundamental de 8 anos - 3a Série",A56=7,"Educação Fundamental de 8 anos - 4a Série",A56=8,"Educação Fundamental de 8 anos - 5a Série",A56=9,"Educação Fundamental de 8 anos - 6a Série",A56=10,"Educação Fundamental de 8 anos - 7a Série",A56=11,"Educação Fundamental de 8 anos - 8a Série",A56=12,"Educação Fundamental de 8 anos - Multi",A56=13,"Educação Fundamental de 8 anos - Correção de Fluxo",A56=14,"Educação Fundamental de 9 anos - 1o Ano",A56=15,"Educação Fundamental de 9 anos - 2o Ano",A56=16," Ensino Fundamental de 9 anos - 3o Ano",A56=17," Ensino Fundamental de 9 anos - 4o Ano",A56=18," Ensino Fundamental de 9 anos - 5o Ano",A56=19," Ensino Fundamental de 9 anos - 6o Ano",A56=20," Ensino Fundamental de 9 anos - 7o Ano",A56=21," Ensino Fundamental de 9 anos - 8o Ano",A56=41," Ensino Fundamental de 9 anos - 9o Ano",A56=22," Ensino Fundamental de 9 anos - Multi",A56=23," Ensino Fundamental de 9 anos - Correção de Fluxo",A56=24," Ensino Fundamental de 9 anos - Multi 8 e 9 anos",A56=25,"Ensino Médio - 1a Série",A56=26,"Ensino Médio - 2a Série",A56=27,"Ensino Médio - 3a Série",A56=28,"Ensino Médio - 4a Série",A56=29,"Ensino Médio - Não Seriada",A56=30,"Ensino Médio - Integrado a 1a Série",A56=31,"Ensino Médio - Integrado a 2a Série",A56=32,"Ensino Médio - Integrado a 3a Série",A56=33,"Ensino Médio - Integrado a 4a Série",A56=34,"Ensino Médio - Integrado Não Seriada",A56=35,"Ensino Médio - Normal/Magistério 1a Série",A56=36,"Ensino Médio - Normal/Magistério 2a Série",A56=37,"Ensino Médio - Normal/Magistério 3a Série",A56=38,"Ensino Médio - Normal/Magistério 4a Série",A56=39,"Ensino Profissional (Concomitante)",A56=40,"Ensino Profissional (Subsequente)",A56=64,"Ensino Profissional Mista (Concomitante e Subsequente)",A56=43,"EJA - Presencial - Ens. Fundamental Anos Iniciais",A56=44,"EJA - Presencial - Ens. Fundamental Anos Finais",A56=45,"EJA - Presencial - Ensino Médio",A56=46,"EJA - Semipresencial - Ens. Fundamental Anos Iniciais",A56=47,"EJA - Semipresencial - Ens. Fundamental Anos Finais",A56=48,"EJA - Semipresencial - Ensino Médio",A56=51,"EJA - Presencial - Ens. Fundamental Anos Iniciais e Anos Finais",A56=58,"EJA - Semipresencial - Ens. Fundamental Anos Iniciais e Anos Finais",A56=60,"EJA - Presencial - Integrado à Ed. Profissional de Nível Fundamental - FIC",A56=61,"EJA - Semipresencial - Integrado à Ed. Profissional de Nível Fundamental - FIC",A56=62,"EJA - Presencial - Integrado à Ed. Profissional de Nível Médio - FIC",A56=63,"EJA - Semipresencial - Integrado à Ed. Profissional de Nível Médio",A56=65,"EJA - Presencial - Ens. Fundamental Projovem (Urbano)",A56=68,"Curso FIC Concomitante",A56=65,"EJA - Ensino Fundamental - Projovem Urbano",A56=67,"Curso FIC integrado na modalidade EJA - Nível Médio",A56=69,"EJA - Ensino Fundamental - Anos Iniciais",A56=70,"EJA - Ensino Fundamental - Anos Finais",A56=71,"EJA - Ensino Médio",A56=73,"Curso FIC integrado na modalidade EJA - Nível Fundamental (EJA integrada à Educação Profissional de Nível Fundamental)",A56=74,"Curso Técnico Integrado na Modalidade EJA (EJA integrada à Educação Profissional de Nível Médio)")</f>
        <v>Ensino Médio - Não Seriada</v>
      </c>
    </row>
    <row r="57" spans="1:2" ht="13.5" customHeight="1" x14ac:dyDescent="0.2">
      <c r="A57" s="1">
        <v>30</v>
      </c>
      <c r="B57" s="2" t="str" cm="1">
        <f t="array" ref="B57">_xlfn.IFS(A57=0,"Não Informado",A57=1,"Educação Infantil - Creche",A57=2,"Educação Infantil - Pré-escola",A57=3,"Educação Infantil - Unificada",A57=56,"Educação Infantil e Ensino Fundamental Multietapa",A57=4,"Educação Fundamental de 8 anos - 1a Série",A57=5,"Educação Fundamental de 8 anos - 2a Série",A57=6,"Educação Fundamental de 8 anos - 3a Série",A57=7,"Educação Fundamental de 8 anos - 4a Série",A57=8,"Educação Fundamental de 8 anos - 5a Série",A57=9,"Educação Fundamental de 8 anos - 6a Série",A57=10,"Educação Fundamental de 8 anos - 7a Série",A57=11,"Educação Fundamental de 8 anos - 8a Série",A57=12,"Educação Fundamental de 8 anos - Multi",A57=13,"Educação Fundamental de 8 anos - Correção de Fluxo",A57=14,"Educação Fundamental de 9 anos - 1o Ano",A57=15,"Educação Fundamental de 9 anos - 2o Ano",A57=16," Ensino Fundamental de 9 anos - 3o Ano",A57=17," Ensino Fundamental de 9 anos - 4o Ano",A57=18," Ensino Fundamental de 9 anos - 5o Ano",A57=19," Ensino Fundamental de 9 anos - 6o Ano",A57=20," Ensino Fundamental de 9 anos - 7o Ano",A57=21," Ensino Fundamental de 9 anos - 8o Ano",A57=41," Ensino Fundamental de 9 anos - 9o Ano",A57=22," Ensino Fundamental de 9 anos - Multi",A57=23," Ensino Fundamental de 9 anos - Correção de Fluxo",A57=24," Ensino Fundamental de 9 anos - Multi 8 e 9 anos",A57=25,"Ensino Médio - 1a Série",A57=26,"Ensino Médio - 2a Série",A57=27,"Ensino Médio - 3a Série",A57=28,"Ensino Médio - 4a Série",A57=29,"Ensino Médio - Não Seriada",A57=30,"Ensino Médio - Integrado a 1a Série",A57=31,"Ensino Médio - Integrado a 2a Série",A57=32,"Ensino Médio - Integrado a 3a Série",A57=33,"Ensino Médio - Integrado a 4a Série",A57=34,"Ensino Médio - Integrado Não Seriada",A57=35,"Ensino Médio - Normal/Magistério 1a Série",A57=36,"Ensino Médio - Normal/Magistério 2a Série",A57=37,"Ensino Médio - Normal/Magistério 3a Série",A57=38,"Ensino Médio - Normal/Magistério 4a Série",A57=39,"Ensino Profissional (Concomitante)",A57=40,"Ensino Profissional (Subsequente)",A57=64,"Ensino Profissional Mista (Concomitante e Subsequente)",A57=43,"EJA - Presencial - Ens. Fundamental Anos Iniciais",A57=44,"EJA - Presencial - Ens. Fundamental Anos Finais",A57=45,"EJA - Presencial - Ensino Médio",A57=46,"EJA - Semipresencial - Ens. Fundamental Anos Iniciais",A57=47,"EJA - Semipresencial - Ens. Fundamental Anos Finais",A57=48,"EJA - Semipresencial - Ensino Médio",A57=51,"EJA - Presencial - Ens. Fundamental Anos Iniciais e Anos Finais",A57=58,"EJA - Semipresencial - Ens. Fundamental Anos Iniciais e Anos Finais",A57=60,"EJA - Presencial - Integrado à Ed. Profissional de Nível Fundamental - FIC",A57=61,"EJA - Semipresencial - Integrado à Ed. Profissional de Nível Fundamental - FIC",A57=62,"EJA - Presencial - Integrado à Ed. Profissional de Nível Médio - FIC",A57=63,"EJA - Semipresencial - Integrado à Ed. Profissional de Nível Médio",A57=65,"EJA - Presencial - Ens. Fundamental Projovem (Urbano)",A57=68,"Curso FIC Concomitante",A57=65,"EJA - Ensino Fundamental - Projovem Urbano",A57=67,"Curso FIC integrado na modalidade EJA - Nível Médio",A57=69,"EJA - Ensino Fundamental - Anos Iniciais",A57=70,"EJA - Ensino Fundamental - Anos Finais",A57=71,"EJA - Ensino Médio",A57=73,"Curso FIC integrado na modalidade EJA - Nível Fundamental (EJA integrada à Educação Profissional de Nível Fundamental)",A57=74,"Curso Técnico Integrado na Modalidade EJA (EJA integrada à Educação Profissional de Nível Médio)")</f>
        <v>Ensino Médio - Integrado a 1a Série</v>
      </c>
    </row>
    <row r="58" spans="1:2" ht="13.5" customHeight="1" x14ac:dyDescent="0.2">
      <c r="A58" s="1">
        <v>31</v>
      </c>
      <c r="B58" s="2" t="str" cm="1">
        <f t="array" ref="B58">_xlfn.IFS(A58=0,"Não Informado",A58=1,"Educação Infantil - Creche",A58=2,"Educação Infantil - Pré-escola",A58=3,"Educação Infantil - Unificada",A58=56,"Educação Infantil e Ensino Fundamental Multietapa",A58=4,"Educação Fundamental de 8 anos - 1a Série",A58=5,"Educação Fundamental de 8 anos - 2a Série",A58=6,"Educação Fundamental de 8 anos - 3a Série",A58=7,"Educação Fundamental de 8 anos - 4a Série",A58=8,"Educação Fundamental de 8 anos - 5a Série",A58=9,"Educação Fundamental de 8 anos - 6a Série",A58=10,"Educação Fundamental de 8 anos - 7a Série",A58=11,"Educação Fundamental de 8 anos - 8a Série",A58=12,"Educação Fundamental de 8 anos - Multi",A58=13,"Educação Fundamental de 8 anos - Correção de Fluxo",A58=14,"Educação Fundamental de 9 anos - 1o Ano",A58=15,"Educação Fundamental de 9 anos - 2o Ano",A58=16," Ensino Fundamental de 9 anos - 3o Ano",A58=17," Ensino Fundamental de 9 anos - 4o Ano",A58=18," Ensino Fundamental de 9 anos - 5o Ano",A58=19," Ensino Fundamental de 9 anos - 6o Ano",A58=20," Ensino Fundamental de 9 anos - 7o Ano",A58=21," Ensino Fundamental de 9 anos - 8o Ano",A58=41," Ensino Fundamental de 9 anos - 9o Ano",A58=22," Ensino Fundamental de 9 anos - Multi",A58=23," Ensino Fundamental de 9 anos - Correção de Fluxo",A58=24," Ensino Fundamental de 9 anos - Multi 8 e 9 anos",A58=25,"Ensino Médio - 1a Série",A58=26,"Ensino Médio - 2a Série",A58=27,"Ensino Médio - 3a Série",A58=28,"Ensino Médio - 4a Série",A58=29,"Ensino Médio - Não Seriada",A58=30,"Ensino Médio - Integrado a 1a Série",A58=31,"Ensino Médio - Integrado a 2a Série",A58=32,"Ensino Médio - Integrado a 3a Série",A58=33,"Ensino Médio - Integrado a 4a Série",A58=34,"Ensino Médio - Integrado Não Seriada",A58=35,"Ensino Médio - Normal/Magistério 1a Série",A58=36,"Ensino Médio - Normal/Magistério 2a Série",A58=37,"Ensino Médio - Normal/Magistério 3a Série",A58=38,"Ensino Médio - Normal/Magistério 4a Série",A58=39,"Ensino Profissional (Concomitante)",A58=40,"Ensino Profissional (Subsequente)",A58=64,"Ensino Profissional Mista (Concomitante e Subsequente)",A58=43,"EJA - Presencial - Ens. Fundamental Anos Iniciais",A58=44,"EJA - Presencial - Ens. Fundamental Anos Finais",A58=45,"EJA - Presencial - Ensino Médio",A58=46,"EJA - Semipresencial - Ens. Fundamental Anos Iniciais",A58=47,"EJA - Semipresencial - Ens. Fundamental Anos Finais",A58=48,"EJA - Semipresencial - Ensino Médio",A58=51,"EJA - Presencial - Ens. Fundamental Anos Iniciais e Anos Finais",A58=58,"EJA - Semipresencial - Ens. Fundamental Anos Iniciais e Anos Finais",A58=60,"EJA - Presencial - Integrado à Ed. Profissional de Nível Fundamental - FIC",A58=61,"EJA - Semipresencial - Integrado à Ed. Profissional de Nível Fundamental - FIC",A58=62,"EJA - Presencial - Integrado à Ed. Profissional de Nível Médio - FIC",A58=63,"EJA - Semipresencial - Integrado à Ed. Profissional de Nível Médio",A58=65,"EJA - Presencial - Ens. Fundamental Projovem (Urbano)",A58=68,"Curso FIC Concomitante",A58=65,"EJA - Ensino Fundamental - Projovem Urbano",A58=67,"Curso FIC integrado na modalidade EJA - Nível Médio",A58=69,"EJA - Ensino Fundamental - Anos Iniciais",A58=70,"EJA - Ensino Fundamental - Anos Finais",A58=71,"EJA - Ensino Médio",A58=73,"Curso FIC integrado na modalidade EJA - Nível Fundamental (EJA integrada à Educação Profissional de Nível Fundamental)",A58=74,"Curso Técnico Integrado na Modalidade EJA (EJA integrada à Educação Profissional de Nível Médio)")</f>
        <v>Ensino Médio - Integrado a 2a Série</v>
      </c>
    </row>
    <row r="59" spans="1:2" ht="13.5" customHeight="1" x14ac:dyDescent="0.2">
      <c r="A59" s="1">
        <v>32</v>
      </c>
      <c r="B59" s="2" t="str" cm="1">
        <f t="array" ref="B59">_xlfn.IFS(A59=0,"Não Informado",A59=1,"Educação Infantil - Creche",A59=2,"Educação Infantil - Pré-escola",A59=3,"Educação Infantil - Unificada",A59=56,"Educação Infantil e Ensino Fundamental Multietapa",A59=4,"Educação Fundamental de 8 anos - 1a Série",A59=5,"Educação Fundamental de 8 anos - 2a Série",A59=6,"Educação Fundamental de 8 anos - 3a Série",A59=7,"Educação Fundamental de 8 anos - 4a Série",A59=8,"Educação Fundamental de 8 anos - 5a Série",A59=9,"Educação Fundamental de 8 anos - 6a Série",A59=10,"Educação Fundamental de 8 anos - 7a Série",A59=11,"Educação Fundamental de 8 anos - 8a Série",A59=12,"Educação Fundamental de 8 anos - Multi",A59=13,"Educação Fundamental de 8 anos - Correção de Fluxo",A59=14,"Educação Fundamental de 9 anos - 1o Ano",A59=15,"Educação Fundamental de 9 anos - 2o Ano",A59=16," Ensino Fundamental de 9 anos - 3o Ano",A59=17," Ensino Fundamental de 9 anos - 4o Ano",A59=18," Ensino Fundamental de 9 anos - 5o Ano",A59=19," Ensino Fundamental de 9 anos - 6o Ano",A59=20," Ensino Fundamental de 9 anos - 7o Ano",A59=21," Ensino Fundamental de 9 anos - 8o Ano",A59=41," Ensino Fundamental de 9 anos - 9o Ano",A59=22," Ensino Fundamental de 9 anos - Multi",A59=23," Ensino Fundamental de 9 anos - Correção de Fluxo",A59=24," Ensino Fundamental de 9 anos - Multi 8 e 9 anos",A59=25,"Ensino Médio - 1a Série",A59=26,"Ensino Médio - 2a Série",A59=27,"Ensino Médio - 3a Série",A59=28,"Ensino Médio - 4a Série",A59=29,"Ensino Médio - Não Seriada",A59=30,"Ensino Médio - Integrado a 1a Série",A59=31,"Ensino Médio - Integrado a 2a Série",A59=32,"Ensino Médio - Integrado a 3a Série",A59=33,"Ensino Médio - Integrado a 4a Série",A59=34,"Ensino Médio - Integrado Não Seriada",A59=35,"Ensino Médio - Normal/Magistério 1a Série",A59=36,"Ensino Médio - Normal/Magistério 2a Série",A59=37,"Ensino Médio - Normal/Magistério 3a Série",A59=38,"Ensino Médio - Normal/Magistério 4a Série",A59=39,"Ensino Profissional (Concomitante)",A59=40,"Ensino Profissional (Subsequente)",A59=64,"Ensino Profissional Mista (Concomitante e Subsequente)",A59=43,"EJA - Presencial - Ens. Fundamental Anos Iniciais",A59=44,"EJA - Presencial - Ens. Fundamental Anos Finais",A59=45,"EJA - Presencial - Ensino Médio",A59=46,"EJA - Semipresencial - Ens. Fundamental Anos Iniciais",A59=47,"EJA - Semipresencial - Ens. Fundamental Anos Finais",A59=48,"EJA - Semipresencial - Ensino Médio",A59=51,"EJA - Presencial - Ens. Fundamental Anos Iniciais e Anos Finais",A59=58,"EJA - Semipresencial - Ens. Fundamental Anos Iniciais e Anos Finais",A59=60,"EJA - Presencial - Integrado à Ed. Profissional de Nível Fundamental - FIC",A59=61,"EJA - Semipresencial - Integrado à Ed. Profissional de Nível Fundamental - FIC",A59=62,"EJA - Presencial - Integrado à Ed. Profissional de Nível Médio - FIC",A59=63,"EJA - Semipresencial - Integrado à Ed. Profissional de Nível Médio",A59=65,"EJA - Presencial - Ens. Fundamental Projovem (Urbano)",A59=68,"Curso FIC Concomitante",A59=65,"EJA - Ensino Fundamental - Projovem Urbano",A59=67,"Curso FIC integrado na modalidade EJA - Nível Médio",A59=69,"EJA - Ensino Fundamental - Anos Iniciais",A59=70,"EJA - Ensino Fundamental - Anos Finais",A59=71,"EJA - Ensino Médio",A59=73,"Curso FIC integrado na modalidade EJA - Nível Fundamental (EJA integrada à Educação Profissional de Nível Fundamental)",A59=74,"Curso Técnico Integrado na Modalidade EJA (EJA integrada à Educação Profissional de Nível Médio)")</f>
        <v>Ensino Médio - Integrado a 3a Série</v>
      </c>
    </row>
    <row r="60" spans="1:2" ht="13.5" customHeight="1" x14ac:dyDescent="0.2">
      <c r="A60" s="1">
        <v>33</v>
      </c>
      <c r="B60" s="2" t="str" cm="1">
        <f t="array" ref="B60">_xlfn.IFS(A60=0,"Não Informado",A60=1,"Educação Infantil - Creche",A60=2,"Educação Infantil - Pré-escola",A60=3,"Educação Infantil - Unificada",A60=56,"Educação Infantil e Ensino Fundamental Multietapa",A60=4,"Educação Fundamental de 8 anos - 1a Série",A60=5,"Educação Fundamental de 8 anos - 2a Série",A60=6,"Educação Fundamental de 8 anos - 3a Série",A60=7,"Educação Fundamental de 8 anos - 4a Série",A60=8,"Educação Fundamental de 8 anos - 5a Série",A60=9,"Educação Fundamental de 8 anos - 6a Série",A60=10,"Educação Fundamental de 8 anos - 7a Série",A60=11,"Educação Fundamental de 8 anos - 8a Série",A60=12,"Educação Fundamental de 8 anos - Multi",A60=13,"Educação Fundamental de 8 anos - Correção de Fluxo",A60=14,"Educação Fundamental de 9 anos - 1o Ano",A60=15,"Educação Fundamental de 9 anos - 2o Ano",A60=16," Ensino Fundamental de 9 anos - 3o Ano",A60=17," Ensino Fundamental de 9 anos - 4o Ano",A60=18," Ensino Fundamental de 9 anos - 5o Ano",A60=19," Ensino Fundamental de 9 anos - 6o Ano",A60=20," Ensino Fundamental de 9 anos - 7o Ano",A60=21," Ensino Fundamental de 9 anos - 8o Ano",A60=41," Ensino Fundamental de 9 anos - 9o Ano",A60=22," Ensino Fundamental de 9 anos - Multi",A60=23," Ensino Fundamental de 9 anos - Correção de Fluxo",A60=24," Ensino Fundamental de 9 anos - Multi 8 e 9 anos",A60=25,"Ensino Médio - 1a Série",A60=26,"Ensino Médio - 2a Série",A60=27,"Ensino Médio - 3a Série",A60=28,"Ensino Médio - 4a Série",A60=29,"Ensino Médio - Não Seriada",A60=30,"Ensino Médio - Integrado a 1a Série",A60=31,"Ensino Médio - Integrado a 2a Série",A60=32,"Ensino Médio - Integrado a 3a Série",A60=33,"Ensino Médio - Integrado a 4a Série",A60=34,"Ensino Médio - Integrado Não Seriada",A60=35,"Ensino Médio - Normal/Magistério 1a Série",A60=36,"Ensino Médio - Normal/Magistério 2a Série",A60=37,"Ensino Médio - Normal/Magistério 3a Série",A60=38,"Ensino Médio - Normal/Magistério 4a Série",A60=39,"Ensino Profissional (Concomitante)",A60=40,"Ensino Profissional (Subsequente)",A60=64,"Ensino Profissional Mista (Concomitante e Subsequente)",A60=43,"EJA - Presencial - Ens. Fundamental Anos Iniciais",A60=44,"EJA - Presencial - Ens. Fundamental Anos Finais",A60=45,"EJA - Presencial - Ensino Médio",A60=46,"EJA - Semipresencial - Ens. Fundamental Anos Iniciais",A60=47,"EJA - Semipresencial - Ens. Fundamental Anos Finais",A60=48,"EJA - Semipresencial - Ensino Médio",A60=51,"EJA - Presencial - Ens. Fundamental Anos Iniciais e Anos Finais",A60=58,"EJA - Semipresencial - Ens. Fundamental Anos Iniciais e Anos Finais",A60=60,"EJA - Presencial - Integrado à Ed. Profissional de Nível Fundamental - FIC",A60=61,"EJA - Semipresencial - Integrado à Ed. Profissional de Nível Fundamental - FIC",A60=62,"EJA - Presencial - Integrado à Ed. Profissional de Nível Médio - FIC",A60=63,"EJA - Semipresencial - Integrado à Ed. Profissional de Nível Médio",A60=65,"EJA - Presencial - Ens. Fundamental Projovem (Urbano)",A60=68,"Curso FIC Concomitante",A60=65,"EJA - Ensino Fundamental - Projovem Urbano",A60=67,"Curso FIC integrado na modalidade EJA - Nível Médio",A60=69,"EJA - Ensino Fundamental - Anos Iniciais",A60=70,"EJA - Ensino Fundamental - Anos Finais",A60=71,"EJA - Ensino Médio",A60=73,"Curso FIC integrado na modalidade EJA - Nível Fundamental (EJA integrada à Educação Profissional de Nível Fundamental)",A60=74,"Curso Técnico Integrado na Modalidade EJA (EJA integrada à Educação Profissional de Nível Médio)")</f>
        <v>Ensino Médio - Integrado a 4a Série</v>
      </c>
    </row>
    <row r="61" spans="1:2" ht="13.5" customHeight="1" x14ac:dyDescent="0.2">
      <c r="A61" s="1">
        <v>34</v>
      </c>
      <c r="B61" s="2" t="str" cm="1">
        <f t="array" ref="B61">_xlfn.IFS(A61=0,"Não Informado",A61=1,"Educação Infantil - Creche",A61=2,"Educação Infantil - Pré-escola",A61=3,"Educação Infantil - Unificada",A61=56,"Educação Infantil e Ensino Fundamental Multietapa",A61=4,"Educação Fundamental de 8 anos - 1a Série",A61=5,"Educação Fundamental de 8 anos - 2a Série",A61=6,"Educação Fundamental de 8 anos - 3a Série",A61=7,"Educação Fundamental de 8 anos - 4a Série",A61=8,"Educação Fundamental de 8 anos - 5a Série",A61=9,"Educação Fundamental de 8 anos - 6a Série",A61=10,"Educação Fundamental de 8 anos - 7a Série",A61=11,"Educação Fundamental de 8 anos - 8a Série",A61=12,"Educação Fundamental de 8 anos - Multi",A61=13,"Educação Fundamental de 8 anos - Correção de Fluxo",A61=14,"Educação Fundamental de 9 anos - 1o Ano",A61=15,"Educação Fundamental de 9 anos - 2o Ano",A61=16," Ensino Fundamental de 9 anos - 3o Ano",A61=17," Ensino Fundamental de 9 anos - 4o Ano",A61=18," Ensino Fundamental de 9 anos - 5o Ano",A61=19," Ensino Fundamental de 9 anos - 6o Ano",A61=20," Ensino Fundamental de 9 anos - 7o Ano",A61=21," Ensino Fundamental de 9 anos - 8o Ano",A61=41," Ensino Fundamental de 9 anos - 9o Ano",A61=22," Ensino Fundamental de 9 anos - Multi",A61=23," Ensino Fundamental de 9 anos - Correção de Fluxo",A61=24," Ensino Fundamental de 9 anos - Multi 8 e 9 anos",A61=25,"Ensino Médio - 1a Série",A61=26,"Ensino Médio - 2a Série",A61=27,"Ensino Médio - 3a Série",A61=28,"Ensino Médio - 4a Série",A61=29,"Ensino Médio - Não Seriada",A61=30,"Ensino Médio - Integrado a 1a Série",A61=31,"Ensino Médio - Integrado a 2a Série",A61=32,"Ensino Médio - Integrado a 3a Série",A61=33,"Ensino Médio - Integrado a 4a Série",A61=34,"Ensino Médio - Integrado Não Seriada",A61=35,"Ensino Médio - Normal/Magistério 1a Série",A61=36,"Ensino Médio - Normal/Magistério 2a Série",A61=37,"Ensino Médio - Normal/Magistério 3a Série",A61=38,"Ensino Médio - Normal/Magistério 4a Série",A61=39,"Ensino Profissional (Concomitante)",A61=40,"Ensino Profissional (Subsequente)",A61=64,"Ensino Profissional Mista (Concomitante e Subsequente)",A61=43,"EJA - Presencial - Ens. Fundamental Anos Iniciais",A61=44,"EJA - Presencial - Ens. Fundamental Anos Finais",A61=45,"EJA - Presencial - Ensino Médio",A61=46,"EJA - Semipresencial - Ens. Fundamental Anos Iniciais",A61=47,"EJA - Semipresencial - Ens. Fundamental Anos Finais",A61=48,"EJA - Semipresencial - Ensino Médio",A61=51,"EJA - Presencial - Ens. Fundamental Anos Iniciais e Anos Finais",A61=58,"EJA - Semipresencial - Ens. Fundamental Anos Iniciais e Anos Finais",A61=60,"EJA - Presencial - Integrado à Ed. Profissional de Nível Fundamental - FIC",A61=61,"EJA - Semipresencial - Integrado à Ed. Profissional de Nível Fundamental - FIC",A61=62,"EJA - Presencial - Integrado à Ed. Profissional de Nível Médio - FIC",A61=63,"EJA - Semipresencial - Integrado à Ed. Profissional de Nível Médio",A61=65,"EJA - Presencial - Ens. Fundamental Projovem (Urbano)",A61=68,"Curso FIC Concomitante",A61=65,"EJA - Ensino Fundamental - Projovem Urbano",A61=67,"Curso FIC integrado na modalidade EJA - Nível Médio",A61=69,"EJA - Ensino Fundamental - Anos Iniciais",A61=70,"EJA - Ensino Fundamental - Anos Finais",A61=71,"EJA - Ensino Médio",A61=73,"Curso FIC integrado na modalidade EJA - Nível Fundamental (EJA integrada à Educação Profissional de Nível Fundamental)",A61=74,"Curso Técnico Integrado na Modalidade EJA (EJA integrada à Educação Profissional de Nível Médio)")</f>
        <v>Ensino Médio - Integrado Não Seriada</v>
      </c>
    </row>
    <row r="62" spans="1:2" ht="13.5" customHeight="1" x14ac:dyDescent="0.2">
      <c r="A62" s="1">
        <v>35</v>
      </c>
      <c r="B62" s="2" t="str" cm="1">
        <f t="array" ref="B62">_xlfn.IFS(A62=0,"Não Informado",A62=1,"Educação Infantil - Creche",A62=2,"Educação Infantil - Pré-escola",A62=3,"Educação Infantil - Unificada",A62=56,"Educação Infantil e Ensino Fundamental Multietapa",A62=4,"Educação Fundamental de 8 anos - 1a Série",A62=5,"Educação Fundamental de 8 anos - 2a Série",A62=6,"Educação Fundamental de 8 anos - 3a Série",A62=7,"Educação Fundamental de 8 anos - 4a Série",A62=8,"Educação Fundamental de 8 anos - 5a Série",A62=9,"Educação Fundamental de 8 anos - 6a Série",A62=10,"Educação Fundamental de 8 anos - 7a Série",A62=11,"Educação Fundamental de 8 anos - 8a Série",A62=12,"Educação Fundamental de 8 anos - Multi",A62=13,"Educação Fundamental de 8 anos - Correção de Fluxo",A62=14,"Educação Fundamental de 9 anos - 1o Ano",A62=15,"Educação Fundamental de 9 anos - 2o Ano",A62=16," Ensino Fundamental de 9 anos - 3o Ano",A62=17," Ensino Fundamental de 9 anos - 4o Ano",A62=18," Ensino Fundamental de 9 anos - 5o Ano",A62=19," Ensino Fundamental de 9 anos - 6o Ano",A62=20," Ensino Fundamental de 9 anos - 7o Ano",A62=21," Ensino Fundamental de 9 anos - 8o Ano",A62=41," Ensino Fundamental de 9 anos - 9o Ano",A62=22," Ensino Fundamental de 9 anos - Multi",A62=23," Ensino Fundamental de 9 anos - Correção de Fluxo",A62=24," Ensino Fundamental de 9 anos - Multi 8 e 9 anos",A62=25,"Ensino Médio - 1a Série",A62=26,"Ensino Médio - 2a Série",A62=27,"Ensino Médio - 3a Série",A62=28,"Ensino Médio - 4a Série",A62=29,"Ensino Médio - Não Seriada",A62=30,"Ensino Médio - Integrado a 1a Série",A62=31,"Ensino Médio - Integrado a 2a Série",A62=32,"Ensino Médio - Integrado a 3a Série",A62=33,"Ensino Médio - Integrado a 4a Série",A62=34,"Ensino Médio - Integrado Não Seriada",A62=35,"Ensino Médio - Normal/Magistério 1a Série",A62=36,"Ensino Médio - Normal/Magistério 2a Série",A62=37,"Ensino Médio - Normal/Magistério 3a Série",A62=38,"Ensino Médio - Normal/Magistério 4a Série",A62=39,"Ensino Profissional (Concomitante)",A62=40,"Ensino Profissional (Subsequente)",A62=64,"Ensino Profissional Mista (Concomitante e Subsequente)",A62=43,"EJA - Presencial - Ens. Fundamental Anos Iniciais",A62=44,"EJA - Presencial - Ens. Fundamental Anos Finais",A62=45,"EJA - Presencial - Ensino Médio",A62=46,"EJA - Semipresencial - Ens. Fundamental Anos Iniciais",A62=47,"EJA - Semipresencial - Ens. Fundamental Anos Finais",A62=48,"EJA - Semipresencial - Ensino Médio",A62=51,"EJA - Presencial - Ens. Fundamental Anos Iniciais e Anos Finais",A62=58,"EJA - Semipresencial - Ens. Fundamental Anos Iniciais e Anos Finais",A62=60,"EJA - Presencial - Integrado à Ed. Profissional de Nível Fundamental - FIC",A62=61,"EJA - Semipresencial - Integrado à Ed. Profissional de Nível Fundamental - FIC",A62=62,"EJA - Presencial - Integrado à Ed. Profissional de Nível Médio - FIC",A62=63,"EJA - Semipresencial - Integrado à Ed. Profissional de Nível Médio",A62=65,"EJA - Presencial - Ens. Fundamental Projovem (Urbano)",A62=68,"Curso FIC Concomitante",A62=65,"EJA - Ensino Fundamental - Projovem Urbano",A62=67,"Curso FIC integrado na modalidade EJA - Nível Médio",A62=69,"EJA - Ensino Fundamental - Anos Iniciais",A62=70,"EJA - Ensino Fundamental - Anos Finais",A62=71,"EJA - Ensino Médio",A62=73,"Curso FIC integrado na modalidade EJA - Nível Fundamental (EJA integrada à Educação Profissional de Nível Fundamental)",A62=74,"Curso Técnico Integrado na Modalidade EJA (EJA integrada à Educação Profissional de Nível Médio)")</f>
        <v>Ensino Médio - Normal/Magistério 1a Série</v>
      </c>
    </row>
    <row r="63" spans="1:2" ht="13.5" customHeight="1" x14ac:dyDescent="0.2">
      <c r="A63" s="1">
        <v>36</v>
      </c>
      <c r="B63" s="2" t="str" cm="1">
        <f t="array" ref="B63">_xlfn.IFS(A63=0,"Não Informado",A63=1,"Educação Infantil - Creche",A63=2,"Educação Infantil - Pré-escola",A63=3,"Educação Infantil - Unificada",A63=56,"Educação Infantil e Ensino Fundamental Multietapa",A63=4,"Educação Fundamental de 8 anos - 1a Série",A63=5,"Educação Fundamental de 8 anos - 2a Série",A63=6,"Educação Fundamental de 8 anos - 3a Série",A63=7,"Educação Fundamental de 8 anos - 4a Série",A63=8,"Educação Fundamental de 8 anos - 5a Série",A63=9,"Educação Fundamental de 8 anos - 6a Série",A63=10,"Educação Fundamental de 8 anos - 7a Série",A63=11,"Educação Fundamental de 8 anos - 8a Série",A63=12,"Educação Fundamental de 8 anos - Multi",A63=13,"Educação Fundamental de 8 anos - Correção de Fluxo",A63=14,"Educação Fundamental de 9 anos - 1o Ano",A63=15,"Educação Fundamental de 9 anos - 2o Ano",A63=16," Ensino Fundamental de 9 anos - 3o Ano",A63=17," Ensino Fundamental de 9 anos - 4o Ano",A63=18," Ensino Fundamental de 9 anos - 5o Ano",A63=19," Ensino Fundamental de 9 anos - 6o Ano",A63=20," Ensino Fundamental de 9 anos - 7o Ano",A63=21," Ensino Fundamental de 9 anos - 8o Ano",A63=41," Ensino Fundamental de 9 anos - 9o Ano",A63=22," Ensino Fundamental de 9 anos - Multi",A63=23," Ensino Fundamental de 9 anos - Correção de Fluxo",A63=24," Ensino Fundamental de 9 anos - Multi 8 e 9 anos",A63=25,"Ensino Médio - 1a Série",A63=26,"Ensino Médio - 2a Série",A63=27,"Ensino Médio - 3a Série",A63=28,"Ensino Médio - 4a Série",A63=29,"Ensino Médio - Não Seriada",A63=30,"Ensino Médio - Integrado a 1a Série",A63=31,"Ensino Médio - Integrado a 2a Série",A63=32,"Ensino Médio - Integrado a 3a Série",A63=33,"Ensino Médio - Integrado a 4a Série",A63=34,"Ensino Médio - Integrado Não Seriada",A63=35,"Ensino Médio - Normal/Magistério 1a Série",A63=36,"Ensino Médio - Normal/Magistério 2a Série",A63=37,"Ensino Médio - Normal/Magistério 3a Série",A63=38,"Ensino Médio - Normal/Magistério 4a Série",A63=39,"Ensino Profissional (Concomitante)",A63=40,"Ensino Profissional (Subsequente)",A63=64,"Ensino Profissional Mista (Concomitante e Subsequente)",A63=43,"EJA - Presencial - Ens. Fundamental Anos Iniciais",A63=44,"EJA - Presencial - Ens. Fundamental Anos Finais",A63=45,"EJA - Presencial - Ensino Médio",A63=46,"EJA - Semipresencial - Ens. Fundamental Anos Iniciais",A63=47,"EJA - Semipresencial - Ens. Fundamental Anos Finais",A63=48,"EJA - Semipresencial - Ensino Médio",A63=51,"EJA - Presencial - Ens. Fundamental Anos Iniciais e Anos Finais",A63=58,"EJA - Semipresencial - Ens. Fundamental Anos Iniciais e Anos Finais",A63=60,"EJA - Presencial - Integrado à Ed. Profissional de Nível Fundamental - FIC",A63=61,"EJA - Semipresencial - Integrado à Ed. Profissional de Nível Fundamental - FIC",A63=62,"EJA - Presencial - Integrado à Ed. Profissional de Nível Médio - FIC",A63=63,"EJA - Semipresencial - Integrado à Ed. Profissional de Nível Médio",A63=65,"EJA - Presencial - Ens. Fundamental Projovem (Urbano)",A63=68,"Curso FIC Concomitante",A63=65,"EJA - Ensino Fundamental - Projovem Urbano",A63=67,"Curso FIC integrado na modalidade EJA - Nível Médio",A63=69,"EJA - Ensino Fundamental - Anos Iniciais",A63=70,"EJA - Ensino Fundamental - Anos Finais",A63=71,"EJA - Ensino Médio",A63=73,"Curso FIC integrado na modalidade EJA - Nível Fundamental (EJA integrada à Educação Profissional de Nível Fundamental)",A63=74,"Curso Técnico Integrado na Modalidade EJA (EJA integrada à Educação Profissional de Nível Médio)")</f>
        <v>Ensino Médio - Normal/Magistério 2a Série</v>
      </c>
    </row>
    <row r="64" spans="1:2" ht="13.5" customHeight="1" x14ac:dyDescent="0.2">
      <c r="A64" s="1">
        <v>37</v>
      </c>
      <c r="B64" s="2" t="str" cm="1">
        <f t="array" ref="B64">_xlfn.IFS(A64=0,"Não Informado",A64=1,"Educação Infantil - Creche",A64=2,"Educação Infantil - Pré-escola",A64=3,"Educação Infantil - Unificada",A64=56,"Educação Infantil e Ensino Fundamental Multietapa",A64=4,"Educação Fundamental de 8 anos - 1a Série",A64=5,"Educação Fundamental de 8 anos - 2a Série",A64=6,"Educação Fundamental de 8 anos - 3a Série",A64=7,"Educação Fundamental de 8 anos - 4a Série",A64=8,"Educação Fundamental de 8 anos - 5a Série",A64=9,"Educação Fundamental de 8 anos - 6a Série",A64=10,"Educação Fundamental de 8 anos - 7a Série",A64=11,"Educação Fundamental de 8 anos - 8a Série",A64=12,"Educação Fundamental de 8 anos - Multi",A64=13,"Educação Fundamental de 8 anos - Correção de Fluxo",A64=14,"Educação Fundamental de 9 anos - 1o Ano",A64=15,"Educação Fundamental de 9 anos - 2o Ano",A64=16," Ensino Fundamental de 9 anos - 3o Ano",A64=17," Ensino Fundamental de 9 anos - 4o Ano",A64=18," Ensino Fundamental de 9 anos - 5o Ano",A64=19," Ensino Fundamental de 9 anos - 6o Ano",A64=20," Ensino Fundamental de 9 anos - 7o Ano",A64=21," Ensino Fundamental de 9 anos - 8o Ano",A64=41," Ensino Fundamental de 9 anos - 9o Ano",A64=22," Ensino Fundamental de 9 anos - Multi",A64=23," Ensino Fundamental de 9 anos - Correção de Fluxo",A64=24," Ensino Fundamental de 9 anos - Multi 8 e 9 anos",A64=25,"Ensino Médio - 1a Série",A64=26,"Ensino Médio - 2a Série",A64=27,"Ensino Médio - 3a Série",A64=28,"Ensino Médio - 4a Série",A64=29,"Ensino Médio - Não Seriada",A64=30,"Ensino Médio - Integrado a 1a Série",A64=31,"Ensino Médio - Integrado a 2a Série",A64=32,"Ensino Médio - Integrado a 3a Série",A64=33,"Ensino Médio - Integrado a 4a Série",A64=34,"Ensino Médio - Integrado Não Seriada",A64=35,"Ensino Médio - Normal/Magistério 1a Série",A64=36,"Ensino Médio - Normal/Magistério 2a Série",A64=37,"Ensino Médio - Normal/Magistério 3a Série",A64=38,"Ensino Médio - Normal/Magistério 4a Série",A64=39,"Ensino Profissional (Concomitante)",A64=40,"Ensino Profissional (Subsequente)",A64=64,"Ensino Profissional Mista (Concomitante e Subsequente)",A64=43,"EJA - Presencial - Ens. Fundamental Anos Iniciais",A64=44,"EJA - Presencial - Ens. Fundamental Anos Finais",A64=45,"EJA - Presencial - Ensino Médio",A64=46,"EJA - Semipresencial - Ens. Fundamental Anos Iniciais",A64=47,"EJA - Semipresencial - Ens. Fundamental Anos Finais",A64=48,"EJA - Semipresencial - Ensino Médio",A64=51,"EJA - Presencial - Ens. Fundamental Anos Iniciais e Anos Finais",A64=58,"EJA - Semipresencial - Ens. Fundamental Anos Iniciais e Anos Finais",A64=60,"EJA - Presencial - Integrado à Ed. Profissional de Nível Fundamental - FIC",A64=61,"EJA - Semipresencial - Integrado à Ed. Profissional de Nível Fundamental - FIC",A64=62,"EJA - Presencial - Integrado à Ed. Profissional de Nível Médio - FIC",A64=63,"EJA - Semipresencial - Integrado à Ed. Profissional de Nível Médio",A64=65,"EJA - Presencial - Ens. Fundamental Projovem (Urbano)",A64=68,"Curso FIC Concomitante",A64=65,"EJA - Ensino Fundamental - Projovem Urbano",A64=67,"Curso FIC integrado na modalidade EJA - Nível Médio",A64=69,"EJA - Ensino Fundamental - Anos Iniciais",A64=70,"EJA - Ensino Fundamental - Anos Finais",A64=71,"EJA - Ensino Médio",A64=73,"Curso FIC integrado na modalidade EJA - Nível Fundamental (EJA integrada à Educação Profissional de Nível Fundamental)",A64=74,"Curso Técnico Integrado na Modalidade EJA (EJA integrada à Educação Profissional de Nível Médio)")</f>
        <v>Ensino Médio - Normal/Magistério 3a Série</v>
      </c>
    </row>
    <row r="65" spans="1:2" ht="13.5" customHeight="1" x14ac:dyDescent="0.2">
      <c r="A65" s="1">
        <v>38</v>
      </c>
      <c r="B65" s="2" t="str" cm="1">
        <f t="array" ref="B65">_xlfn.IFS(A65=0,"Não Informado",A65=1,"Educação Infantil - Creche",A65=2,"Educação Infantil - Pré-escola",A65=3,"Educação Infantil - Unificada",A65=56,"Educação Infantil e Ensino Fundamental Multietapa",A65=4,"Educação Fundamental de 8 anos - 1a Série",A65=5,"Educação Fundamental de 8 anos - 2a Série",A65=6,"Educação Fundamental de 8 anos - 3a Série",A65=7,"Educação Fundamental de 8 anos - 4a Série",A65=8,"Educação Fundamental de 8 anos - 5a Série",A65=9,"Educação Fundamental de 8 anos - 6a Série",A65=10,"Educação Fundamental de 8 anos - 7a Série",A65=11,"Educação Fundamental de 8 anos - 8a Série",A65=12,"Educação Fundamental de 8 anos - Multi",A65=13,"Educação Fundamental de 8 anos - Correção de Fluxo",A65=14,"Educação Fundamental de 9 anos - 1o Ano",A65=15,"Educação Fundamental de 9 anos - 2o Ano",A65=16," Ensino Fundamental de 9 anos - 3o Ano",A65=17," Ensino Fundamental de 9 anos - 4o Ano",A65=18," Ensino Fundamental de 9 anos - 5o Ano",A65=19," Ensino Fundamental de 9 anos - 6o Ano",A65=20," Ensino Fundamental de 9 anos - 7o Ano",A65=21," Ensino Fundamental de 9 anos - 8o Ano",A65=41," Ensino Fundamental de 9 anos - 9o Ano",A65=22," Ensino Fundamental de 9 anos - Multi",A65=23," Ensino Fundamental de 9 anos - Correção de Fluxo",A65=24," Ensino Fundamental de 9 anos - Multi 8 e 9 anos",A65=25,"Ensino Médio - 1a Série",A65=26,"Ensino Médio - 2a Série",A65=27,"Ensino Médio - 3a Série",A65=28,"Ensino Médio - 4a Série",A65=29,"Ensino Médio - Não Seriada",A65=30,"Ensino Médio - Integrado a 1a Série",A65=31,"Ensino Médio - Integrado a 2a Série",A65=32,"Ensino Médio - Integrado a 3a Série",A65=33,"Ensino Médio - Integrado a 4a Série",A65=34,"Ensino Médio - Integrado Não Seriada",A65=35,"Ensino Médio - Normal/Magistério 1a Série",A65=36,"Ensino Médio - Normal/Magistério 2a Série",A65=37,"Ensino Médio - Normal/Magistério 3a Série",A65=38,"Ensino Médio - Normal/Magistério 4a Série",A65=39,"Ensino Profissional (Concomitante)",A65=40,"Ensino Profissional (Subsequente)",A65=64,"Ensino Profissional Mista (Concomitante e Subsequente)",A65=43,"EJA - Presencial - Ens. Fundamental Anos Iniciais",A65=44,"EJA - Presencial - Ens. Fundamental Anos Finais",A65=45,"EJA - Presencial - Ensino Médio",A65=46,"EJA - Semipresencial - Ens. Fundamental Anos Iniciais",A65=47,"EJA - Semipresencial - Ens. Fundamental Anos Finais",A65=48,"EJA - Semipresencial - Ensino Médio",A65=51,"EJA - Presencial - Ens. Fundamental Anos Iniciais e Anos Finais",A65=58,"EJA - Semipresencial - Ens. Fundamental Anos Iniciais e Anos Finais",A65=60,"EJA - Presencial - Integrado à Ed. Profissional de Nível Fundamental - FIC",A65=61,"EJA - Semipresencial - Integrado à Ed. Profissional de Nível Fundamental - FIC",A65=62,"EJA - Presencial - Integrado à Ed. Profissional de Nível Médio - FIC",A65=63,"EJA - Semipresencial - Integrado à Ed. Profissional de Nível Médio",A65=65,"EJA - Presencial - Ens. Fundamental Projovem (Urbano)",A65=68,"Curso FIC Concomitante",A65=65,"EJA - Ensino Fundamental - Projovem Urbano",A65=67,"Curso FIC integrado na modalidade EJA - Nível Médio",A65=69,"EJA - Ensino Fundamental - Anos Iniciais",A65=70,"EJA - Ensino Fundamental - Anos Finais",A65=71,"EJA - Ensino Médio",A65=73,"Curso FIC integrado na modalidade EJA - Nível Fundamental (EJA integrada à Educação Profissional de Nível Fundamental)",A65=74,"Curso Técnico Integrado na Modalidade EJA (EJA integrada à Educação Profissional de Nível Médio)")</f>
        <v>Ensino Médio - Normal/Magistério 4a Série</v>
      </c>
    </row>
    <row r="66" spans="1:2" ht="13.5" customHeight="1" x14ac:dyDescent="0.2">
      <c r="A66" s="1">
        <v>39</v>
      </c>
      <c r="B66" s="2" t="str" cm="1">
        <f t="array" ref="B66">_xlfn.IFS(A66=0,"Não Informado",A66=1,"Educação Infantil - Creche",A66=2,"Educação Infantil - Pré-escola",A66=3,"Educação Infantil - Unificada",A66=56,"Educação Infantil e Ensino Fundamental Multietapa",A66=4,"Educação Fundamental de 8 anos - 1a Série",A66=5,"Educação Fundamental de 8 anos - 2a Série",A66=6,"Educação Fundamental de 8 anos - 3a Série",A66=7,"Educação Fundamental de 8 anos - 4a Série",A66=8,"Educação Fundamental de 8 anos - 5a Série",A66=9,"Educação Fundamental de 8 anos - 6a Série",A66=10,"Educação Fundamental de 8 anos - 7a Série",A66=11,"Educação Fundamental de 8 anos - 8a Série",A66=12,"Educação Fundamental de 8 anos - Multi",A66=13,"Educação Fundamental de 8 anos - Correção de Fluxo",A66=14,"Educação Fundamental de 9 anos - 1o Ano",A66=15,"Educação Fundamental de 9 anos - 2o Ano",A66=16," Ensino Fundamental de 9 anos - 3o Ano",A66=17," Ensino Fundamental de 9 anos - 4o Ano",A66=18," Ensino Fundamental de 9 anos - 5o Ano",A66=19," Ensino Fundamental de 9 anos - 6o Ano",A66=20," Ensino Fundamental de 9 anos - 7o Ano",A66=21," Ensino Fundamental de 9 anos - 8o Ano",A66=41," Ensino Fundamental de 9 anos - 9o Ano",A66=22," Ensino Fundamental de 9 anos - Multi",A66=23," Ensino Fundamental de 9 anos - Correção de Fluxo",A66=24," Ensino Fundamental de 9 anos - Multi 8 e 9 anos",A66=25,"Ensino Médio - 1a Série",A66=26,"Ensino Médio - 2a Série",A66=27,"Ensino Médio - 3a Série",A66=28,"Ensino Médio - 4a Série",A66=29,"Ensino Médio - Não Seriada",A66=30,"Ensino Médio - Integrado a 1a Série",A66=31,"Ensino Médio - Integrado a 2a Série",A66=32,"Ensino Médio - Integrado a 3a Série",A66=33,"Ensino Médio - Integrado a 4a Série",A66=34,"Ensino Médio - Integrado Não Seriada",A66=35,"Ensino Médio - Normal/Magistério 1a Série",A66=36,"Ensino Médio - Normal/Magistério 2a Série",A66=37,"Ensino Médio - Normal/Magistério 3a Série",A66=38,"Ensino Médio - Normal/Magistério 4a Série",A66=39,"Ensino Profissional (Concomitante)",A66=40,"Ensino Profissional (Subsequente)",A66=64,"Ensino Profissional Mista (Concomitante e Subsequente)",A66=43,"EJA - Presencial - Ens. Fundamental Anos Iniciais",A66=44,"EJA - Presencial - Ens. Fundamental Anos Finais",A66=45,"EJA - Presencial - Ensino Médio",A66=46,"EJA - Semipresencial - Ens. Fundamental Anos Iniciais",A66=47,"EJA - Semipresencial - Ens. Fundamental Anos Finais",A66=48,"EJA - Semipresencial - Ensino Médio",A66=51,"EJA - Presencial - Ens. Fundamental Anos Iniciais e Anos Finais",A66=58,"EJA - Semipresencial - Ens. Fundamental Anos Iniciais e Anos Finais",A66=60,"EJA - Presencial - Integrado à Ed. Profissional de Nível Fundamental - FIC",A66=61,"EJA - Semipresencial - Integrado à Ed. Profissional de Nível Fundamental - FIC",A66=62,"EJA - Presencial - Integrado à Ed. Profissional de Nível Médio - FIC",A66=63,"EJA - Semipresencial - Integrado à Ed. Profissional de Nível Médio",A66=65,"EJA - Presencial - Ens. Fundamental Projovem (Urbano)",A66=68,"Curso FIC Concomitante",A66=65,"EJA - Ensino Fundamental - Projovem Urbano",A66=67,"Curso FIC integrado na modalidade EJA - Nível Médio",A66=69,"EJA - Ensino Fundamental - Anos Iniciais",A66=70,"EJA - Ensino Fundamental - Anos Finais",A66=71,"EJA - Ensino Médio",A66=73,"Curso FIC integrado na modalidade EJA - Nível Fundamental (EJA integrada à Educação Profissional de Nível Fundamental)",A66=74,"Curso Técnico Integrado na Modalidade EJA (EJA integrada à Educação Profissional de Nível Médio)")</f>
        <v>Ensino Profissional (Concomitante)</v>
      </c>
    </row>
    <row r="67" spans="1:2" ht="13.5" customHeight="1" x14ac:dyDescent="0.2">
      <c r="A67" s="1">
        <v>40</v>
      </c>
      <c r="B67" s="2" t="str" cm="1">
        <f t="array" ref="B67">_xlfn.IFS(A67=0,"Não Informado",A67=1,"Educação Infantil - Creche",A67=2,"Educação Infantil - Pré-escola",A67=3,"Educação Infantil - Unificada",A67=56,"Educação Infantil e Ensino Fundamental Multietapa",A67=4,"Educação Fundamental de 8 anos - 1a Série",A67=5,"Educação Fundamental de 8 anos - 2a Série",A67=6,"Educação Fundamental de 8 anos - 3a Série",A67=7,"Educação Fundamental de 8 anos - 4a Série",A67=8,"Educação Fundamental de 8 anos - 5a Série",A67=9,"Educação Fundamental de 8 anos - 6a Série",A67=10,"Educação Fundamental de 8 anos - 7a Série",A67=11,"Educação Fundamental de 8 anos - 8a Série",A67=12,"Educação Fundamental de 8 anos - Multi",A67=13,"Educação Fundamental de 8 anos - Correção de Fluxo",A67=14,"Educação Fundamental de 9 anos - 1o Ano",A67=15,"Educação Fundamental de 9 anos - 2o Ano",A67=16," Ensino Fundamental de 9 anos - 3o Ano",A67=17," Ensino Fundamental de 9 anos - 4o Ano",A67=18," Ensino Fundamental de 9 anos - 5o Ano",A67=19," Ensino Fundamental de 9 anos - 6o Ano",A67=20," Ensino Fundamental de 9 anos - 7o Ano",A67=21," Ensino Fundamental de 9 anos - 8o Ano",A67=41," Ensino Fundamental de 9 anos - 9o Ano",A67=22," Ensino Fundamental de 9 anos - Multi",A67=23," Ensino Fundamental de 9 anos - Correção de Fluxo",A67=24," Ensino Fundamental de 9 anos - Multi 8 e 9 anos",A67=25,"Ensino Médio - 1a Série",A67=26,"Ensino Médio - 2a Série",A67=27,"Ensino Médio - 3a Série",A67=28,"Ensino Médio - 4a Série",A67=29,"Ensino Médio - Não Seriada",A67=30,"Ensino Médio - Integrado a 1a Série",A67=31,"Ensino Médio - Integrado a 2a Série",A67=32,"Ensino Médio - Integrado a 3a Série",A67=33,"Ensino Médio - Integrado a 4a Série",A67=34,"Ensino Médio - Integrado Não Seriada",A67=35,"Ensino Médio - Normal/Magistério 1a Série",A67=36,"Ensino Médio - Normal/Magistério 2a Série",A67=37,"Ensino Médio - Normal/Magistério 3a Série",A67=38,"Ensino Médio - Normal/Magistério 4a Série",A67=39,"Ensino Profissional (Concomitante)",A67=40,"Ensino Profissional (Subsequente)",A67=64,"Ensino Profissional Mista (Concomitante e Subsequente)",A67=43,"EJA - Presencial - Ens. Fundamental Anos Iniciais",A67=44,"EJA - Presencial - Ens. Fundamental Anos Finais",A67=45,"EJA - Presencial - Ensino Médio",A67=46,"EJA - Semipresencial - Ens. Fundamental Anos Iniciais",A67=47,"EJA - Semipresencial - Ens. Fundamental Anos Finais",A67=48,"EJA - Semipresencial - Ensino Médio",A67=51,"EJA - Presencial - Ens. Fundamental Anos Iniciais e Anos Finais",A67=58,"EJA - Semipresencial - Ens. Fundamental Anos Iniciais e Anos Finais",A67=60,"EJA - Presencial - Integrado à Ed. Profissional de Nível Fundamental - FIC",A67=61,"EJA - Semipresencial - Integrado à Ed. Profissional de Nível Fundamental - FIC",A67=62,"EJA - Presencial - Integrado à Ed. Profissional de Nível Médio - FIC",A67=63,"EJA - Semipresencial - Integrado à Ed. Profissional de Nível Médio",A67=65,"EJA - Presencial - Ens. Fundamental Projovem (Urbano)",A67=68,"Curso FIC Concomitante",A67=65,"EJA - Ensino Fundamental - Projovem Urbano",A67=67,"Curso FIC integrado na modalidade EJA - Nível Médio",A67=69,"EJA - Ensino Fundamental - Anos Iniciais",A67=70,"EJA - Ensino Fundamental - Anos Finais",A67=71,"EJA - Ensino Médio",A67=73,"Curso FIC integrado na modalidade EJA - Nível Fundamental (EJA integrada à Educação Profissional de Nível Fundamental)",A67=74,"Curso Técnico Integrado na Modalidade EJA (EJA integrada à Educação Profissional de Nível Médio)")</f>
        <v>Ensino Profissional (Subsequente)</v>
      </c>
    </row>
    <row r="68" spans="1:2" ht="13.5" customHeight="1" x14ac:dyDescent="0.2">
      <c r="A68" s="1">
        <v>64</v>
      </c>
      <c r="B68" s="2" t="str" cm="1">
        <f t="array" ref="B68">_xlfn.IFS(A68=0,"Não Informado",A68=1,"Educação Infantil - Creche",A68=2,"Educação Infantil - Pré-escola",A68=3,"Educação Infantil - Unificada",A68=56,"Educação Infantil e Ensino Fundamental Multietapa",A68=4,"Educação Fundamental de 8 anos - 1a Série",A68=5,"Educação Fundamental de 8 anos - 2a Série",A68=6,"Educação Fundamental de 8 anos - 3a Série",A68=7,"Educação Fundamental de 8 anos - 4a Série",A68=8,"Educação Fundamental de 8 anos - 5a Série",A68=9,"Educação Fundamental de 8 anos - 6a Série",A68=10,"Educação Fundamental de 8 anos - 7a Série",A68=11,"Educação Fundamental de 8 anos - 8a Série",A68=12,"Educação Fundamental de 8 anos - Multi",A68=13,"Educação Fundamental de 8 anos - Correção de Fluxo",A68=14,"Educação Fundamental de 9 anos - 1o Ano",A68=15,"Educação Fundamental de 9 anos - 2o Ano",A68=16," Ensino Fundamental de 9 anos - 3o Ano",A68=17," Ensino Fundamental de 9 anos - 4o Ano",A68=18," Ensino Fundamental de 9 anos - 5o Ano",A68=19," Ensino Fundamental de 9 anos - 6o Ano",A68=20," Ensino Fundamental de 9 anos - 7o Ano",A68=21," Ensino Fundamental de 9 anos - 8o Ano",A68=41," Ensino Fundamental de 9 anos - 9o Ano",A68=22," Ensino Fundamental de 9 anos - Multi",A68=23," Ensino Fundamental de 9 anos - Correção de Fluxo",A68=24," Ensino Fundamental de 9 anos - Multi 8 e 9 anos",A68=25,"Ensino Médio - 1a Série",A68=26,"Ensino Médio - 2a Série",A68=27,"Ensino Médio - 3a Série",A68=28,"Ensino Médio - 4a Série",A68=29,"Ensino Médio - Não Seriada",A68=30,"Ensino Médio - Integrado a 1a Série",A68=31,"Ensino Médio - Integrado a 2a Série",A68=32,"Ensino Médio - Integrado a 3a Série",A68=33,"Ensino Médio - Integrado a 4a Série",A68=34,"Ensino Médio - Integrado Não Seriada",A68=35,"Ensino Médio - Normal/Magistério 1a Série",A68=36,"Ensino Médio - Normal/Magistério 2a Série",A68=37,"Ensino Médio - Normal/Magistério 3a Série",A68=38,"Ensino Médio - Normal/Magistério 4a Série",A68=39,"Ensino Profissional (Concomitante)",A68=40,"Ensino Profissional (Subsequente)",A68=64,"Ensino Profissional Mista (Concomitante e Subsequente)",A68=43,"EJA - Presencial - Ens. Fundamental Anos Iniciais",A68=44,"EJA - Presencial - Ens. Fundamental Anos Finais",A68=45,"EJA - Presencial - Ensino Médio",A68=46,"EJA - Semipresencial - Ens. Fundamental Anos Iniciais",A68=47,"EJA - Semipresencial - Ens. Fundamental Anos Finais",A68=48,"EJA - Semipresencial - Ensino Médio",A68=51,"EJA - Presencial - Ens. Fundamental Anos Iniciais e Anos Finais",A68=58,"EJA - Semipresencial - Ens. Fundamental Anos Iniciais e Anos Finais",A68=60,"EJA - Presencial - Integrado à Ed. Profissional de Nível Fundamental - FIC",A68=61,"EJA - Semipresencial - Integrado à Ed. Profissional de Nível Fundamental - FIC",A68=62,"EJA - Presencial - Integrado à Ed. Profissional de Nível Médio - FIC",A68=63,"EJA - Semipresencial - Integrado à Ed. Profissional de Nível Médio",A68=65,"EJA - Presencial - Ens. Fundamental Projovem (Urbano)",A68=68,"Curso FIC Concomitante",A68=65,"EJA - Ensino Fundamental - Projovem Urbano",A68=67,"Curso FIC integrado na modalidade EJA - Nível Médio",A68=69,"EJA - Ensino Fundamental - Anos Iniciais",A68=70,"EJA - Ensino Fundamental - Anos Finais",A68=71,"EJA - Ensino Médio",A68=73,"Curso FIC integrado na modalidade EJA - Nível Fundamental (EJA integrada à Educação Profissional de Nível Fundamental)",A68=74,"Curso Técnico Integrado na Modalidade EJA (EJA integrada à Educação Profissional de Nível Médio)")</f>
        <v>Ensino Profissional Mista (Concomitante e Subsequente)</v>
      </c>
    </row>
    <row r="69" spans="1:2" ht="15.75" customHeight="1" x14ac:dyDescent="0.2">
      <c r="A69" s="1">
        <v>43</v>
      </c>
      <c r="B69" s="2" t="str" cm="1">
        <f t="array" ref="B69">_xlfn.IFS(A69=0,"Não Informado",A69=1,"Educação Infantil - Creche",A69=2,"Educação Infantil - Pré-escola",A69=3,"Educação Infantil - Unificada",A69=56,"Educação Infantil e Ensino Fundamental Multietapa",A69=4,"Educação Fundamental de 8 anos - 1a Série",A69=5,"Educação Fundamental de 8 anos - 2a Série",A69=6,"Educação Fundamental de 8 anos - 3a Série",A69=7,"Educação Fundamental de 8 anos - 4a Série",A69=8,"Educação Fundamental de 8 anos - 5a Série",A69=9,"Educação Fundamental de 8 anos - 6a Série",A69=10,"Educação Fundamental de 8 anos - 7a Série",A69=11,"Educação Fundamental de 8 anos - 8a Série",A69=12,"Educação Fundamental de 8 anos - Multi",A69=13,"Educação Fundamental de 8 anos - Correção de Fluxo",A69=14,"Educação Fundamental de 9 anos - 1o Ano",A69=15,"Educação Fundamental de 9 anos - 2o Ano",A69=16," Ensino Fundamental de 9 anos - 3o Ano",A69=17," Ensino Fundamental de 9 anos - 4o Ano",A69=18," Ensino Fundamental de 9 anos - 5o Ano",A69=19," Ensino Fundamental de 9 anos - 6o Ano",A69=20," Ensino Fundamental de 9 anos - 7o Ano",A69=21," Ensino Fundamental de 9 anos - 8o Ano",A69=41," Ensino Fundamental de 9 anos - 9o Ano",A69=22," Ensino Fundamental de 9 anos - Multi",A69=23," Ensino Fundamental de 9 anos - Correção de Fluxo",A69=24," Ensino Fundamental de 9 anos - Multi 8 e 9 anos",A69=25,"Ensino Médio - 1a Série",A69=26,"Ensino Médio - 2a Série",A69=27,"Ensino Médio - 3a Série",A69=28,"Ensino Médio - 4a Série",A69=29,"Ensino Médio - Não Seriada",A69=30,"Ensino Médio - Integrado a 1a Série",A69=31,"Ensino Médio - Integrado a 2a Série",A69=32,"Ensino Médio - Integrado a 3a Série",A69=33,"Ensino Médio - Integrado a 4a Série",A69=34,"Ensino Médio - Integrado Não Seriada",A69=35,"Ensino Médio - Normal/Magistério 1a Série",A69=36,"Ensino Médio - Normal/Magistério 2a Série",A69=37,"Ensino Médio - Normal/Magistério 3a Série",A69=38,"Ensino Médio - Normal/Magistério 4a Série",A69=39,"Ensino Profissional (Concomitante)",A69=40,"Ensino Profissional (Subsequente)",A69=64,"Ensino Profissional Mista (Concomitante e Subsequente)",A69=43,"EJA - Presencial - Ens. Fundamental Anos Iniciais",A69=44,"EJA - Presencial - Ens. Fundamental Anos Finais",A69=45,"EJA - Presencial - Ensino Médio",A69=46,"EJA - Semipresencial - Ens. Fundamental Anos Iniciais",A69=47,"EJA - Semipresencial - Ens. Fundamental Anos Finais",A69=48,"EJA - Semipresencial - Ensino Médio",A69=51,"EJA - Presencial - Ens. Fundamental Anos Iniciais e Anos Finais",A69=58,"EJA - Semipresencial - Ens. Fundamental Anos Iniciais e Anos Finais",A69=60,"EJA - Presencial - Integrado à Ed. Profissional de Nível Fundamental - FIC",A69=61,"EJA - Semipresencial - Integrado à Ed. Profissional de Nível Fundamental - FIC",A69=62,"EJA - Presencial - Integrado à Ed. Profissional de Nível Médio - FIC",A69=63,"EJA - Semipresencial - Integrado à Ed. Profissional de Nível Médio",A69=65,"EJA - Presencial - Ens. Fundamental Projovem (Urbano)",A69=68,"Curso FIC Concomitante",A69=65,"EJA - Ensino Fundamental - Projovem Urbano",A69=67,"Curso FIC integrado na modalidade EJA - Nível Médio",A69=69,"EJA - Ensino Fundamental - Anos Iniciais",A69=70,"EJA - Ensino Fundamental - Anos Finais",A69=71,"EJA - Ensino Médio",A69=73,"Curso FIC integrado na modalidade EJA - Nível Fundamental (EJA integrada à Educação Profissional de Nível Fundamental)",A69=74,"Curso Técnico Integrado na Modalidade EJA (EJA integrada à Educação Profissional de Nível Médio)")</f>
        <v>EJA - Presencial - Ens. Fundamental Anos Iniciais</v>
      </c>
    </row>
    <row r="70" spans="1:2" ht="15.75" customHeight="1" x14ac:dyDescent="0.2">
      <c r="A70" s="1">
        <v>44</v>
      </c>
      <c r="B70" s="2" t="str" cm="1">
        <f t="array" ref="B70">_xlfn.IFS(A70=0,"Não Informado",A70=1,"Educação Infantil - Creche",A70=2,"Educação Infantil - Pré-escola",A70=3,"Educação Infantil - Unificada",A70=56,"Educação Infantil e Ensino Fundamental Multietapa",A70=4,"Educação Fundamental de 8 anos - 1a Série",A70=5,"Educação Fundamental de 8 anos - 2a Série",A70=6,"Educação Fundamental de 8 anos - 3a Série",A70=7,"Educação Fundamental de 8 anos - 4a Série",A70=8,"Educação Fundamental de 8 anos - 5a Série",A70=9,"Educação Fundamental de 8 anos - 6a Série",A70=10,"Educação Fundamental de 8 anos - 7a Série",A70=11,"Educação Fundamental de 8 anos - 8a Série",A70=12,"Educação Fundamental de 8 anos - Multi",A70=13,"Educação Fundamental de 8 anos - Correção de Fluxo",A70=14,"Educação Fundamental de 9 anos - 1o Ano",A70=15,"Educação Fundamental de 9 anos - 2o Ano",A70=16," Ensino Fundamental de 9 anos - 3o Ano",A70=17," Ensino Fundamental de 9 anos - 4o Ano",A70=18," Ensino Fundamental de 9 anos - 5o Ano",A70=19," Ensino Fundamental de 9 anos - 6o Ano",A70=20," Ensino Fundamental de 9 anos - 7o Ano",A70=21," Ensino Fundamental de 9 anos - 8o Ano",A70=41," Ensino Fundamental de 9 anos - 9o Ano",A70=22," Ensino Fundamental de 9 anos - Multi",A70=23," Ensino Fundamental de 9 anos - Correção de Fluxo",A70=24," Ensino Fundamental de 9 anos - Multi 8 e 9 anos",A70=25,"Ensino Médio - 1a Série",A70=26,"Ensino Médio - 2a Série",A70=27,"Ensino Médio - 3a Série",A70=28,"Ensino Médio - 4a Série",A70=29,"Ensino Médio - Não Seriada",A70=30,"Ensino Médio - Integrado a 1a Série",A70=31,"Ensino Médio - Integrado a 2a Série",A70=32,"Ensino Médio - Integrado a 3a Série",A70=33,"Ensino Médio - Integrado a 4a Série",A70=34,"Ensino Médio - Integrado Não Seriada",A70=35,"Ensino Médio - Normal/Magistério 1a Série",A70=36,"Ensino Médio - Normal/Magistério 2a Série",A70=37,"Ensino Médio - Normal/Magistério 3a Série",A70=38,"Ensino Médio - Normal/Magistério 4a Série",A70=39,"Ensino Profissional (Concomitante)",A70=40,"Ensino Profissional (Subsequente)",A70=64,"Ensino Profissional Mista (Concomitante e Subsequente)",A70=43,"EJA - Presencial - Ens. Fundamental Anos Iniciais",A70=44,"EJA - Presencial - Ens. Fundamental Anos Finais",A70=45,"EJA - Presencial - Ensino Médio",A70=46,"EJA - Semipresencial - Ens. Fundamental Anos Iniciais",A70=47,"EJA - Semipresencial - Ens. Fundamental Anos Finais",A70=48,"EJA - Semipresencial - Ensino Médio",A70=51,"EJA - Presencial - Ens. Fundamental Anos Iniciais e Anos Finais",A70=58,"EJA - Semipresencial - Ens. Fundamental Anos Iniciais e Anos Finais",A70=60,"EJA - Presencial - Integrado à Ed. Profissional de Nível Fundamental - FIC",A70=61,"EJA - Semipresencial - Integrado à Ed. Profissional de Nível Fundamental - FIC",A70=62,"EJA - Presencial - Integrado à Ed. Profissional de Nível Médio - FIC",A70=63,"EJA - Semipresencial - Integrado à Ed. Profissional de Nível Médio",A70=65,"EJA - Presencial - Ens. Fundamental Projovem (Urbano)",A70=68,"Curso FIC Concomitante",A70=65,"EJA - Ensino Fundamental - Projovem Urbano",A70=67,"Curso FIC integrado na modalidade EJA - Nível Médio",A70=69,"EJA - Ensino Fundamental - Anos Iniciais",A70=70,"EJA - Ensino Fundamental - Anos Finais",A70=71,"EJA - Ensino Médio",A70=73,"Curso FIC integrado na modalidade EJA - Nível Fundamental (EJA integrada à Educação Profissional de Nível Fundamental)",A70=74,"Curso Técnico Integrado na Modalidade EJA (EJA integrada à Educação Profissional de Nível Médio)")</f>
        <v>EJA - Presencial - Ens. Fundamental Anos Finais</v>
      </c>
    </row>
    <row r="71" spans="1:2" ht="15.75" customHeight="1" x14ac:dyDescent="0.2">
      <c r="A71" s="1">
        <v>45</v>
      </c>
      <c r="B71" s="2" t="str" cm="1">
        <f t="array" ref="B71">_xlfn.IFS(A71=0,"Não Informado",A71=1,"Educação Infantil - Creche",A71=2,"Educação Infantil - Pré-escola",A71=3,"Educação Infantil - Unificada",A71=56,"Educação Infantil e Ensino Fundamental Multietapa",A71=4,"Educação Fundamental de 8 anos - 1a Série",A71=5,"Educação Fundamental de 8 anos - 2a Série",A71=6,"Educação Fundamental de 8 anos - 3a Série",A71=7,"Educação Fundamental de 8 anos - 4a Série",A71=8,"Educação Fundamental de 8 anos - 5a Série",A71=9,"Educação Fundamental de 8 anos - 6a Série",A71=10,"Educação Fundamental de 8 anos - 7a Série",A71=11,"Educação Fundamental de 8 anos - 8a Série",A71=12,"Educação Fundamental de 8 anos - Multi",A71=13,"Educação Fundamental de 8 anos - Correção de Fluxo",A71=14,"Educação Fundamental de 9 anos - 1o Ano",A71=15,"Educação Fundamental de 9 anos - 2o Ano",A71=16," Ensino Fundamental de 9 anos - 3o Ano",A71=17," Ensino Fundamental de 9 anos - 4o Ano",A71=18," Ensino Fundamental de 9 anos - 5o Ano",A71=19," Ensino Fundamental de 9 anos - 6o Ano",A71=20," Ensino Fundamental de 9 anos - 7o Ano",A71=21," Ensino Fundamental de 9 anos - 8o Ano",A71=41," Ensino Fundamental de 9 anos - 9o Ano",A71=22," Ensino Fundamental de 9 anos - Multi",A71=23," Ensino Fundamental de 9 anos - Correção de Fluxo",A71=24," Ensino Fundamental de 9 anos - Multi 8 e 9 anos",A71=25,"Ensino Médio - 1a Série",A71=26,"Ensino Médio - 2a Série",A71=27,"Ensino Médio - 3a Série",A71=28,"Ensino Médio - 4a Série",A71=29,"Ensino Médio - Não Seriada",A71=30,"Ensino Médio - Integrado a 1a Série",A71=31,"Ensino Médio - Integrado a 2a Série",A71=32,"Ensino Médio - Integrado a 3a Série",A71=33,"Ensino Médio - Integrado a 4a Série",A71=34,"Ensino Médio - Integrado Não Seriada",A71=35,"Ensino Médio - Normal/Magistério 1a Série",A71=36,"Ensino Médio - Normal/Magistério 2a Série",A71=37,"Ensino Médio - Normal/Magistério 3a Série",A71=38,"Ensino Médio - Normal/Magistério 4a Série",A71=39,"Ensino Profissional (Concomitante)",A71=40,"Ensino Profissional (Subsequente)",A71=64,"Ensino Profissional Mista (Concomitante e Subsequente)",A71=43,"EJA - Presencial - Ens. Fundamental Anos Iniciais",A71=44,"EJA - Presencial - Ens. Fundamental Anos Finais",A71=45,"EJA - Presencial - Ensino Médio",A71=46,"EJA - Semipresencial - Ens. Fundamental Anos Iniciais",A71=47,"EJA - Semipresencial - Ens. Fundamental Anos Finais",A71=48,"EJA - Semipresencial - Ensino Médio",A71=51,"EJA - Presencial - Ens. Fundamental Anos Iniciais e Anos Finais",A71=58,"EJA - Semipresencial - Ens. Fundamental Anos Iniciais e Anos Finais",A71=60,"EJA - Presencial - Integrado à Ed. Profissional de Nível Fundamental - FIC",A71=61,"EJA - Semipresencial - Integrado à Ed. Profissional de Nível Fundamental - FIC",A71=62,"EJA - Presencial - Integrado à Ed. Profissional de Nível Médio - FIC",A71=63,"EJA - Semipresencial - Integrado à Ed. Profissional de Nível Médio",A71=65,"EJA - Presencial - Ens. Fundamental Projovem (Urbano)",A71=68,"Curso FIC Concomitante",A71=65,"EJA - Ensino Fundamental - Projovem Urbano",A71=67,"Curso FIC integrado na modalidade EJA - Nível Médio",A71=69,"EJA - Ensino Fundamental - Anos Iniciais",A71=70,"EJA - Ensino Fundamental - Anos Finais",A71=71,"EJA - Ensino Médio",A71=73,"Curso FIC integrado na modalidade EJA - Nível Fundamental (EJA integrada à Educação Profissional de Nível Fundamental)",A71=74,"Curso Técnico Integrado na Modalidade EJA (EJA integrada à Educação Profissional de Nível Médio)")</f>
        <v>EJA - Presencial - Ensino Médio</v>
      </c>
    </row>
    <row r="72" spans="1:2" ht="15.75" customHeight="1" x14ac:dyDescent="0.2">
      <c r="A72" s="1">
        <v>46</v>
      </c>
      <c r="B72" s="2" t="str" cm="1">
        <f t="array" ref="B72">_xlfn.IFS(A72=0,"Não Informado",A72=1,"Educação Infantil - Creche",A72=2,"Educação Infantil - Pré-escola",A72=3,"Educação Infantil - Unificada",A72=56,"Educação Infantil e Ensino Fundamental Multietapa",A72=4,"Educação Fundamental de 8 anos - 1a Série",A72=5,"Educação Fundamental de 8 anos - 2a Série",A72=6,"Educação Fundamental de 8 anos - 3a Série",A72=7,"Educação Fundamental de 8 anos - 4a Série",A72=8,"Educação Fundamental de 8 anos - 5a Série",A72=9,"Educação Fundamental de 8 anos - 6a Série",A72=10,"Educação Fundamental de 8 anos - 7a Série",A72=11,"Educação Fundamental de 8 anos - 8a Série",A72=12,"Educação Fundamental de 8 anos - Multi",A72=13,"Educação Fundamental de 8 anos - Correção de Fluxo",A72=14,"Educação Fundamental de 9 anos - 1o Ano",A72=15,"Educação Fundamental de 9 anos - 2o Ano",A72=16," Ensino Fundamental de 9 anos - 3o Ano",A72=17," Ensino Fundamental de 9 anos - 4o Ano",A72=18," Ensino Fundamental de 9 anos - 5o Ano",A72=19," Ensino Fundamental de 9 anos - 6o Ano",A72=20," Ensino Fundamental de 9 anos - 7o Ano",A72=21," Ensino Fundamental de 9 anos - 8o Ano",A72=41," Ensino Fundamental de 9 anos - 9o Ano",A72=22," Ensino Fundamental de 9 anos - Multi",A72=23," Ensino Fundamental de 9 anos - Correção de Fluxo",A72=24," Ensino Fundamental de 9 anos - Multi 8 e 9 anos",A72=25,"Ensino Médio - 1a Série",A72=26,"Ensino Médio - 2a Série",A72=27,"Ensino Médio - 3a Série",A72=28,"Ensino Médio - 4a Série",A72=29,"Ensino Médio - Não Seriada",A72=30,"Ensino Médio - Integrado a 1a Série",A72=31,"Ensino Médio - Integrado a 2a Série",A72=32,"Ensino Médio - Integrado a 3a Série",A72=33,"Ensino Médio - Integrado a 4a Série",A72=34,"Ensino Médio - Integrado Não Seriada",A72=35,"Ensino Médio - Normal/Magistério 1a Série",A72=36,"Ensino Médio - Normal/Magistério 2a Série",A72=37,"Ensino Médio - Normal/Magistério 3a Série",A72=38,"Ensino Médio - Normal/Magistério 4a Série",A72=39,"Ensino Profissional (Concomitante)",A72=40,"Ensino Profissional (Subsequente)",A72=64,"Ensino Profissional Mista (Concomitante e Subsequente)",A72=43,"EJA - Presencial - Ens. Fundamental Anos Iniciais",A72=44,"EJA - Presencial - Ens. Fundamental Anos Finais",A72=45,"EJA - Presencial - Ensino Médio",A72=46,"EJA - Semipresencial - Ens. Fundamental Anos Iniciais",A72=47,"EJA - Semipresencial - Ens. Fundamental Anos Finais",A72=48,"EJA - Semipresencial - Ensino Médio",A72=51,"EJA - Presencial - Ens. Fundamental Anos Iniciais e Anos Finais",A72=58,"EJA - Semipresencial - Ens. Fundamental Anos Iniciais e Anos Finais",A72=60,"EJA - Presencial - Integrado à Ed. Profissional de Nível Fundamental - FIC",A72=61,"EJA - Semipresencial - Integrado à Ed. Profissional de Nível Fundamental - FIC",A72=62,"EJA - Presencial - Integrado à Ed. Profissional de Nível Médio - FIC",A72=63,"EJA - Semipresencial - Integrado à Ed. Profissional de Nível Médio",A72=65,"EJA - Presencial - Ens. Fundamental Projovem (Urbano)",A72=68,"Curso FIC Concomitante",A72=65,"EJA - Ensino Fundamental - Projovem Urbano",A72=67,"Curso FIC integrado na modalidade EJA - Nível Médio",A72=69,"EJA - Ensino Fundamental - Anos Iniciais",A72=70,"EJA - Ensino Fundamental - Anos Finais",A72=71,"EJA - Ensino Médio",A72=73,"Curso FIC integrado na modalidade EJA - Nível Fundamental (EJA integrada à Educação Profissional de Nível Fundamental)",A72=74,"Curso Técnico Integrado na Modalidade EJA (EJA integrada à Educação Profissional de Nível Médio)")</f>
        <v>EJA - Semipresencial - Ens. Fundamental Anos Iniciais</v>
      </c>
    </row>
    <row r="73" spans="1:2" ht="15.75" customHeight="1" x14ac:dyDescent="0.2">
      <c r="A73" s="1">
        <v>47</v>
      </c>
      <c r="B73" s="2" t="str" cm="1">
        <f t="array" ref="B73">_xlfn.IFS(A73=0,"Não Informado",A73=1,"Educação Infantil - Creche",A73=2,"Educação Infantil - Pré-escola",A73=3,"Educação Infantil - Unificada",A73=56,"Educação Infantil e Ensino Fundamental Multietapa",A73=4,"Educação Fundamental de 8 anos - 1a Série",A73=5,"Educação Fundamental de 8 anos - 2a Série",A73=6,"Educação Fundamental de 8 anos - 3a Série",A73=7,"Educação Fundamental de 8 anos - 4a Série",A73=8,"Educação Fundamental de 8 anos - 5a Série",A73=9,"Educação Fundamental de 8 anos - 6a Série",A73=10,"Educação Fundamental de 8 anos - 7a Série",A73=11,"Educação Fundamental de 8 anos - 8a Série",A73=12,"Educação Fundamental de 8 anos - Multi",A73=13,"Educação Fundamental de 8 anos - Correção de Fluxo",A73=14,"Educação Fundamental de 9 anos - 1o Ano",A73=15,"Educação Fundamental de 9 anos - 2o Ano",A73=16," Ensino Fundamental de 9 anos - 3o Ano",A73=17," Ensino Fundamental de 9 anos - 4o Ano",A73=18," Ensino Fundamental de 9 anos - 5o Ano",A73=19," Ensino Fundamental de 9 anos - 6o Ano",A73=20," Ensino Fundamental de 9 anos - 7o Ano",A73=21," Ensino Fundamental de 9 anos - 8o Ano",A73=41," Ensino Fundamental de 9 anos - 9o Ano",A73=22," Ensino Fundamental de 9 anos - Multi",A73=23," Ensino Fundamental de 9 anos - Correção de Fluxo",A73=24," Ensino Fundamental de 9 anos - Multi 8 e 9 anos",A73=25,"Ensino Médio - 1a Série",A73=26,"Ensino Médio - 2a Série",A73=27,"Ensino Médio - 3a Série",A73=28,"Ensino Médio - 4a Série",A73=29,"Ensino Médio - Não Seriada",A73=30,"Ensino Médio - Integrado a 1a Série",A73=31,"Ensino Médio - Integrado a 2a Série",A73=32,"Ensino Médio - Integrado a 3a Série",A73=33,"Ensino Médio - Integrado a 4a Série",A73=34,"Ensino Médio - Integrado Não Seriada",A73=35,"Ensino Médio - Normal/Magistério 1a Série",A73=36,"Ensino Médio - Normal/Magistério 2a Série",A73=37,"Ensino Médio - Normal/Magistério 3a Série",A73=38,"Ensino Médio - Normal/Magistério 4a Série",A73=39,"Ensino Profissional (Concomitante)",A73=40,"Ensino Profissional (Subsequente)",A73=64,"Ensino Profissional Mista (Concomitante e Subsequente)",A73=43,"EJA - Presencial - Ens. Fundamental Anos Iniciais",A73=44,"EJA - Presencial - Ens. Fundamental Anos Finais",A73=45,"EJA - Presencial - Ensino Médio",A73=46,"EJA - Semipresencial - Ens. Fundamental Anos Iniciais",A73=47,"EJA - Semipresencial - Ens. Fundamental Anos Finais",A73=48,"EJA - Semipresencial - Ensino Médio",A73=51,"EJA - Presencial - Ens. Fundamental Anos Iniciais e Anos Finais",A73=58,"EJA - Semipresencial - Ens. Fundamental Anos Iniciais e Anos Finais",A73=60,"EJA - Presencial - Integrado à Ed. Profissional de Nível Fundamental - FIC",A73=61,"EJA - Semipresencial - Integrado à Ed. Profissional de Nível Fundamental - FIC",A73=62,"EJA - Presencial - Integrado à Ed. Profissional de Nível Médio - FIC",A73=63,"EJA - Semipresencial - Integrado à Ed. Profissional de Nível Médio",A73=65,"EJA - Presencial - Ens. Fundamental Projovem (Urbano)",A73=68,"Curso FIC Concomitante",A73=65,"EJA - Ensino Fundamental - Projovem Urbano",A73=67,"Curso FIC integrado na modalidade EJA - Nível Médio",A73=69,"EJA - Ensino Fundamental - Anos Iniciais",A73=70,"EJA - Ensino Fundamental - Anos Finais",A73=71,"EJA - Ensino Médio",A73=73,"Curso FIC integrado na modalidade EJA - Nível Fundamental (EJA integrada à Educação Profissional de Nível Fundamental)",A73=74,"Curso Técnico Integrado na Modalidade EJA (EJA integrada à Educação Profissional de Nível Médio)")</f>
        <v>EJA - Semipresencial - Ens. Fundamental Anos Finais</v>
      </c>
    </row>
    <row r="74" spans="1:2" ht="15.75" customHeight="1" x14ac:dyDescent="0.2">
      <c r="A74" s="1">
        <v>48</v>
      </c>
      <c r="B74" s="2" t="str" cm="1">
        <f t="array" ref="B74">_xlfn.IFS(A74=0,"Não Informado",A74=1,"Educação Infantil - Creche",A74=2,"Educação Infantil - Pré-escola",A74=3,"Educação Infantil - Unificada",A74=56,"Educação Infantil e Ensino Fundamental Multietapa",A74=4,"Educação Fundamental de 8 anos - 1a Série",A74=5,"Educação Fundamental de 8 anos - 2a Série",A74=6,"Educação Fundamental de 8 anos - 3a Série",A74=7,"Educação Fundamental de 8 anos - 4a Série",A74=8,"Educação Fundamental de 8 anos - 5a Série",A74=9,"Educação Fundamental de 8 anos - 6a Série",A74=10,"Educação Fundamental de 8 anos - 7a Série",A74=11,"Educação Fundamental de 8 anos - 8a Série",A74=12,"Educação Fundamental de 8 anos - Multi",A74=13,"Educação Fundamental de 8 anos - Correção de Fluxo",A74=14,"Educação Fundamental de 9 anos - 1o Ano",A74=15,"Educação Fundamental de 9 anos - 2o Ano",A74=16," Ensino Fundamental de 9 anos - 3o Ano",A74=17," Ensino Fundamental de 9 anos - 4o Ano",A74=18," Ensino Fundamental de 9 anos - 5o Ano",A74=19," Ensino Fundamental de 9 anos - 6o Ano",A74=20," Ensino Fundamental de 9 anos - 7o Ano",A74=21," Ensino Fundamental de 9 anos - 8o Ano",A74=41," Ensino Fundamental de 9 anos - 9o Ano",A74=22," Ensino Fundamental de 9 anos - Multi",A74=23," Ensino Fundamental de 9 anos - Correção de Fluxo",A74=24," Ensino Fundamental de 9 anos - Multi 8 e 9 anos",A74=25,"Ensino Médio - 1a Série",A74=26,"Ensino Médio - 2a Série",A74=27,"Ensino Médio - 3a Série",A74=28,"Ensino Médio - 4a Série",A74=29,"Ensino Médio - Não Seriada",A74=30,"Ensino Médio - Integrado a 1a Série",A74=31,"Ensino Médio - Integrado a 2a Série",A74=32,"Ensino Médio - Integrado a 3a Série",A74=33,"Ensino Médio - Integrado a 4a Série",A74=34,"Ensino Médio - Integrado Não Seriada",A74=35,"Ensino Médio - Normal/Magistério 1a Série",A74=36,"Ensino Médio - Normal/Magistério 2a Série",A74=37,"Ensino Médio - Normal/Magistério 3a Série",A74=38,"Ensino Médio - Normal/Magistério 4a Série",A74=39,"Ensino Profissional (Concomitante)",A74=40,"Ensino Profissional (Subsequente)",A74=64,"Ensino Profissional Mista (Concomitante e Subsequente)",A74=43,"EJA - Presencial - Ens. Fundamental Anos Iniciais",A74=44,"EJA - Presencial - Ens. Fundamental Anos Finais",A74=45,"EJA - Presencial - Ensino Médio",A74=46,"EJA - Semipresencial - Ens. Fundamental Anos Iniciais",A74=47,"EJA - Semipresencial - Ens. Fundamental Anos Finais",A74=48,"EJA - Semipresencial - Ensino Médio",A74=51,"EJA - Presencial - Ens. Fundamental Anos Iniciais e Anos Finais",A74=58,"EJA - Semipresencial - Ens. Fundamental Anos Iniciais e Anos Finais",A74=60,"EJA - Presencial - Integrado à Ed. Profissional de Nível Fundamental - FIC",A74=61,"EJA - Semipresencial - Integrado à Ed. Profissional de Nível Fundamental - FIC",A74=62,"EJA - Presencial - Integrado à Ed. Profissional de Nível Médio - FIC",A74=63,"EJA - Semipresencial - Integrado à Ed. Profissional de Nível Médio",A74=65,"EJA - Presencial - Ens. Fundamental Projovem (Urbano)",A74=68,"Curso FIC Concomitante",A74=65,"EJA - Ensino Fundamental - Projovem Urbano",A74=67,"Curso FIC integrado na modalidade EJA - Nível Médio",A74=69,"EJA - Ensino Fundamental - Anos Iniciais",A74=70,"EJA - Ensino Fundamental - Anos Finais",A74=71,"EJA - Ensino Médio",A74=73,"Curso FIC integrado na modalidade EJA - Nível Fundamental (EJA integrada à Educação Profissional de Nível Fundamental)",A74=74,"Curso Técnico Integrado na Modalidade EJA (EJA integrada à Educação Profissional de Nível Médio)")</f>
        <v>EJA - Semipresencial - Ensino Médio</v>
      </c>
    </row>
    <row r="75" spans="1:2" ht="15.75" customHeight="1" x14ac:dyDescent="0.2">
      <c r="A75" s="1">
        <v>51</v>
      </c>
      <c r="B75" s="2" t="str" cm="1">
        <f t="array" ref="B75">_xlfn.IFS(A75=0,"Não Informado",A75=1,"Educação Infantil - Creche",A75=2,"Educação Infantil - Pré-escola",A75=3,"Educação Infantil - Unificada",A75=56,"Educação Infantil e Ensino Fundamental Multietapa",A75=4,"Educação Fundamental de 8 anos - 1a Série",A75=5,"Educação Fundamental de 8 anos - 2a Série",A75=6,"Educação Fundamental de 8 anos - 3a Série",A75=7,"Educação Fundamental de 8 anos - 4a Série",A75=8,"Educação Fundamental de 8 anos - 5a Série",A75=9,"Educação Fundamental de 8 anos - 6a Série",A75=10,"Educação Fundamental de 8 anos - 7a Série",A75=11,"Educação Fundamental de 8 anos - 8a Série",A75=12,"Educação Fundamental de 8 anos - Multi",A75=13,"Educação Fundamental de 8 anos - Correção de Fluxo",A75=14,"Educação Fundamental de 9 anos - 1o Ano",A75=15,"Educação Fundamental de 9 anos - 2o Ano",A75=16," Ensino Fundamental de 9 anos - 3o Ano",A75=17," Ensino Fundamental de 9 anos - 4o Ano",A75=18," Ensino Fundamental de 9 anos - 5o Ano",A75=19," Ensino Fundamental de 9 anos - 6o Ano",A75=20," Ensino Fundamental de 9 anos - 7o Ano",A75=21," Ensino Fundamental de 9 anos - 8o Ano",A75=41," Ensino Fundamental de 9 anos - 9o Ano",A75=22," Ensino Fundamental de 9 anos - Multi",A75=23," Ensino Fundamental de 9 anos - Correção de Fluxo",A75=24," Ensino Fundamental de 9 anos - Multi 8 e 9 anos",A75=25,"Ensino Médio - 1a Série",A75=26,"Ensino Médio - 2a Série",A75=27,"Ensino Médio - 3a Série",A75=28,"Ensino Médio - 4a Série",A75=29,"Ensino Médio - Não Seriada",A75=30,"Ensino Médio - Integrado a 1a Série",A75=31,"Ensino Médio - Integrado a 2a Série",A75=32,"Ensino Médio - Integrado a 3a Série",A75=33,"Ensino Médio - Integrado a 4a Série",A75=34,"Ensino Médio - Integrado Não Seriada",A75=35,"Ensino Médio - Normal/Magistério 1a Série",A75=36,"Ensino Médio - Normal/Magistério 2a Série",A75=37,"Ensino Médio - Normal/Magistério 3a Série",A75=38,"Ensino Médio - Normal/Magistério 4a Série",A75=39,"Ensino Profissional (Concomitante)",A75=40,"Ensino Profissional (Subsequente)",A75=64,"Ensino Profissional Mista (Concomitante e Subsequente)",A75=43,"EJA - Presencial - Ens. Fundamental Anos Iniciais",A75=44,"EJA - Presencial - Ens. Fundamental Anos Finais",A75=45,"EJA - Presencial - Ensino Médio",A75=46,"EJA - Semipresencial - Ens. Fundamental Anos Iniciais",A75=47,"EJA - Semipresencial - Ens. Fundamental Anos Finais",A75=48,"EJA - Semipresencial - Ensino Médio",A75=51,"EJA - Presencial - Ens. Fundamental Anos Iniciais e Anos Finais",A75=58,"EJA - Semipresencial - Ens. Fundamental Anos Iniciais e Anos Finais",A75=60,"EJA - Presencial - Integrado à Ed. Profissional de Nível Fundamental - FIC",A75=61,"EJA - Semipresencial - Integrado à Ed. Profissional de Nível Fundamental - FIC",A75=62,"EJA - Presencial - Integrado à Ed. Profissional de Nível Médio - FIC",A75=63,"EJA - Semipresencial - Integrado à Ed. Profissional de Nível Médio",A75=65,"EJA - Presencial - Ens. Fundamental Projovem (Urbano)",A75=68,"Curso FIC Concomitante",A75=65,"EJA - Ensino Fundamental - Projovem Urbano",A75=67,"Curso FIC integrado na modalidade EJA - Nível Médio",A75=69,"EJA - Ensino Fundamental - Anos Iniciais",A75=70,"EJA - Ensino Fundamental - Anos Finais",A75=71,"EJA - Ensino Médio",A75=73,"Curso FIC integrado na modalidade EJA - Nível Fundamental (EJA integrada à Educação Profissional de Nível Fundamental)",A75=74,"Curso Técnico Integrado na Modalidade EJA (EJA integrada à Educação Profissional de Nível Médio)")</f>
        <v>EJA - Presencial - Ens. Fundamental Anos Iniciais e Anos Finais</v>
      </c>
    </row>
    <row r="76" spans="1:2" ht="15.75" customHeight="1" x14ac:dyDescent="0.2">
      <c r="A76" s="1">
        <v>58</v>
      </c>
      <c r="B76" s="2" t="str" cm="1">
        <f t="array" ref="B76">_xlfn.IFS(A76=0,"Não Informado",A76=1,"Educação Infantil - Creche",A76=2,"Educação Infantil - Pré-escola",A76=3,"Educação Infantil - Unificada",A76=56,"Educação Infantil e Ensino Fundamental Multietapa",A76=4,"Educação Fundamental de 8 anos - 1a Série",A76=5,"Educação Fundamental de 8 anos - 2a Série",A76=6,"Educação Fundamental de 8 anos - 3a Série",A76=7,"Educação Fundamental de 8 anos - 4a Série",A76=8,"Educação Fundamental de 8 anos - 5a Série",A76=9,"Educação Fundamental de 8 anos - 6a Série",A76=10,"Educação Fundamental de 8 anos - 7a Série",A76=11,"Educação Fundamental de 8 anos - 8a Série",A76=12,"Educação Fundamental de 8 anos - Multi",A76=13,"Educação Fundamental de 8 anos - Correção de Fluxo",A76=14,"Educação Fundamental de 9 anos - 1o Ano",A76=15,"Educação Fundamental de 9 anos - 2o Ano",A76=16," Ensino Fundamental de 9 anos - 3o Ano",A76=17," Ensino Fundamental de 9 anos - 4o Ano",A76=18," Ensino Fundamental de 9 anos - 5o Ano",A76=19," Ensino Fundamental de 9 anos - 6o Ano",A76=20," Ensino Fundamental de 9 anos - 7o Ano",A76=21," Ensino Fundamental de 9 anos - 8o Ano",A76=41," Ensino Fundamental de 9 anos - 9o Ano",A76=22," Ensino Fundamental de 9 anos - Multi",A76=23," Ensino Fundamental de 9 anos - Correção de Fluxo",A76=24," Ensino Fundamental de 9 anos - Multi 8 e 9 anos",A76=25,"Ensino Médio - 1a Série",A76=26,"Ensino Médio - 2a Série",A76=27,"Ensino Médio - 3a Série",A76=28,"Ensino Médio - 4a Série",A76=29,"Ensino Médio - Não Seriada",A76=30,"Ensino Médio - Integrado a 1a Série",A76=31,"Ensino Médio - Integrado a 2a Série",A76=32,"Ensino Médio - Integrado a 3a Série",A76=33,"Ensino Médio - Integrado a 4a Série",A76=34,"Ensino Médio - Integrado Não Seriada",A76=35,"Ensino Médio - Normal/Magistério 1a Série",A76=36,"Ensino Médio - Normal/Magistério 2a Série",A76=37,"Ensino Médio - Normal/Magistério 3a Série",A76=38,"Ensino Médio - Normal/Magistério 4a Série",A76=39,"Ensino Profissional (Concomitante)",A76=40,"Ensino Profissional (Subsequente)",A76=64,"Ensino Profissional Mista (Concomitante e Subsequente)",A76=43,"EJA - Presencial - Ens. Fundamental Anos Iniciais",A76=44,"EJA - Presencial - Ens. Fundamental Anos Finais",A76=45,"EJA - Presencial - Ensino Médio",A76=46,"EJA - Semipresencial - Ens. Fundamental Anos Iniciais",A76=47,"EJA - Semipresencial - Ens. Fundamental Anos Finais",A76=48,"EJA - Semipresencial - Ensino Médio",A76=51,"EJA - Presencial - Ens. Fundamental Anos Iniciais e Anos Finais",A76=58,"EJA - Semipresencial - Ens. Fundamental Anos Iniciais e Anos Finais",A76=60,"EJA - Presencial - Integrado à Ed. Profissional de Nível Fundamental - FIC",A76=61,"EJA - Semipresencial - Integrado à Ed. Profissional de Nível Fundamental - FIC",A76=62,"EJA - Presencial - Integrado à Ed. Profissional de Nível Médio - FIC",A76=63,"EJA - Semipresencial - Integrado à Ed. Profissional de Nível Médio",A76=65,"EJA - Presencial - Ens. Fundamental Projovem (Urbano)",A76=68,"Curso FIC Concomitante",A76=65,"EJA - Ensino Fundamental - Projovem Urbano",A76=67,"Curso FIC integrado na modalidade EJA - Nível Médio",A76=69,"EJA - Ensino Fundamental - Anos Iniciais",A76=70,"EJA - Ensino Fundamental - Anos Finais",A76=71,"EJA - Ensino Médio",A76=73,"Curso FIC integrado na modalidade EJA - Nível Fundamental (EJA integrada à Educação Profissional de Nível Fundamental)",A76=74,"Curso Técnico Integrado na Modalidade EJA (EJA integrada à Educação Profissional de Nível Médio)")</f>
        <v>EJA - Semipresencial - Ens. Fundamental Anos Iniciais e Anos Finais</v>
      </c>
    </row>
    <row r="77" spans="1:2" ht="15.75" customHeight="1" x14ac:dyDescent="0.2">
      <c r="A77" s="1">
        <v>60</v>
      </c>
      <c r="B77" s="2" t="str" cm="1">
        <f t="array" ref="B77">_xlfn.IFS(A77=0,"Não Informado",A77=1,"Educação Infantil - Creche",A77=2,"Educação Infantil - Pré-escola",A77=3,"Educação Infantil - Unificada",A77=56,"Educação Infantil e Ensino Fundamental Multietapa",A77=4,"Educação Fundamental de 8 anos - 1a Série",A77=5,"Educação Fundamental de 8 anos - 2a Série",A77=6,"Educação Fundamental de 8 anos - 3a Série",A77=7,"Educação Fundamental de 8 anos - 4a Série",A77=8,"Educação Fundamental de 8 anos - 5a Série",A77=9,"Educação Fundamental de 8 anos - 6a Série",A77=10,"Educação Fundamental de 8 anos - 7a Série",A77=11,"Educação Fundamental de 8 anos - 8a Série",A77=12,"Educação Fundamental de 8 anos - Multi",A77=13,"Educação Fundamental de 8 anos - Correção de Fluxo",A77=14,"Educação Fundamental de 9 anos - 1o Ano",A77=15,"Educação Fundamental de 9 anos - 2o Ano",A77=16," Ensino Fundamental de 9 anos - 3o Ano",A77=17," Ensino Fundamental de 9 anos - 4o Ano",A77=18," Ensino Fundamental de 9 anos - 5o Ano",A77=19," Ensino Fundamental de 9 anos - 6o Ano",A77=20," Ensino Fundamental de 9 anos - 7o Ano",A77=21," Ensino Fundamental de 9 anos - 8o Ano",A77=41," Ensino Fundamental de 9 anos - 9o Ano",A77=22," Ensino Fundamental de 9 anos - Multi",A77=23," Ensino Fundamental de 9 anos - Correção de Fluxo",A77=24," Ensino Fundamental de 9 anos - Multi 8 e 9 anos",A77=25,"Ensino Médio - 1a Série",A77=26,"Ensino Médio - 2a Série",A77=27,"Ensino Médio - 3a Série",A77=28,"Ensino Médio - 4a Série",A77=29,"Ensino Médio - Não Seriada",A77=30,"Ensino Médio - Integrado a 1a Série",A77=31,"Ensino Médio - Integrado a 2a Série",A77=32,"Ensino Médio - Integrado a 3a Série",A77=33,"Ensino Médio - Integrado a 4a Série",A77=34,"Ensino Médio - Integrado Não Seriada",A77=35,"Ensino Médio - Normal/Magistério 1a Série",A77=36,"Ensino Médio - Normal/Magistério 2a Série",A77=37,"Ensino Médio - Normal/Magistério 3a Série",A77=38,"Ensino Médio - Normal/Magistério 4a Série",A77=39,"Ensino Profissional (Concomitante)",A77=40,"Ensino Profissional (Subsequente)",A77=64,"Ensino Profissional Mista (Concomitante e Subsequente)",A77=43,"EJA - Presencial - Ens. Fundamental Anos Iniciais",A77=44,"EJA - Presencial - Ens. Fundamental Anos Finais",A77=45,"EJA - Presencial - Ensino Médio",A77=46,"EJA - Semipresencial - Ens. Fundamental Anos Iniciais",A77=47,"EJA - Semipresencial - Ens. Fundamental Anos Finais",A77=48,"EJA - Semipresencial - Ensino Médio",A77=51,"EJA - Presencial - Ens. Fundamental Anos Iniciais e Anos Finais",A77=58,"EJA - Semipresencial - Ens. Fundamental Anos Iniciais e Anos Finais",A77=60,"EJA - Presencial - Integrado à Ed. Profissional de Nível Fundamental - FIC",A77=61,"EJA - Semipresencial - Integrado à Ed. Profissional de Nível Fundamental - FIC",A77=62,"EJA - Presencial - Integrado à Ed. Profissional de Nível Médio - FIC",A77=63,"EJA - Semipresencial - Integrado à Ed. Profissional de Nível Médio",A77=65,"EJA - Presencial - Ens. Fundamental Projovem (Urbano)",A77=68,"Curso FIC Concomitante",A77=65,"EJA - Ensino Fundamental - Projovem Urbano",A77=67,"Curso FIC integrado na modalidade EJA - Nível Médio",A77=69,"EJA - Ensino Fundamental - Anos Iniciais",A77=70,"EJA - Ensino Fundamental - Anos Finais",A77=71,"EJA - Ensino Médio",A77=73,"Curso FIC integrado na modalidade EJA - Nível Fundamental (EJA integrada à Educação Profissional de Nível Fundamental)",A77=74,"Curso Técnico Integrado na Modalidade EJA (EJA integrada à Educação Profissional de Nível Médio)")</f>
        <v>EJA - Presencial - Integrado à Ed. Profissional de Nível Fundamental - FIC</v>
      </c>
    </row>
    <row r="78" spans="1:2" ht="15.75" customHeight="1" x14ac:dyDescent="0.2">
      <c r="A78" s="1">
        <v>61</v>
      </c>
      <c r="B78" s="2" t="str" cm="1">
        <f t="array" ref="B78">_xlfn.IFS(A78=0,"Não Informado",A78=1,"Educação Infantil - Creche",A78=2,"Educação Infantil - Pré-escola",A78=3,"Educação Infantil - Unificada",A78=56,"Educação Infantil e Ensino Fundamental Multietapa",A78=4,"Educação Fundamental de 8 anos - 1a Série",A78=5,"Educação Fundamental de 8 anos - 2a Série",A78=6,"Educação Fundamental de 8 anos - 3a Série",A78=7,"Educação Fundamental de 8 anos - 4a Série",A78=8,"Educação Fundamental de 8 anos - 5a Série",A78=9,"Educação Fundamental de 8 anos - 6a Série",A78=10,"Educação Fundamental de 8 anos - 7a Série",A78=11,"Educação Fundamental de 8 anos - 8a Série",A78=12,"Educação Fundamental de 8 anos - Multi",A78=13,"Educação Fundamental de 8 anos - Correção de Fluxo",A78=14,"Educação Fundamental de 9 anos - 1o Ano",A78=15,"Educação Fundamental de 9 anos - 2o Ano",A78=16," Ensino Fundamental de 9 anos - 3o Ano",A78=17," Ensino Fundamental de 9 anos - 4o Ano",A78=18," Ensino Fundamental de 9 anos - 5o Ano",A78=19," Ensino Fundamental de 9 anos - 6o Ano",A78=20," Ensino Fundamental de 9 anos - 7o Ano",A78=21," Ensino Fundamental de 9 anos - 8o Ano",A78=41," Ensino Fundamental de 9 anos - 9o Ano",A78=22," Ensino Fundamental de 9 anos - Multi",A78=23," Ensino Fundamental de 9 anos - Correção de Fluxo",A78=24," Ensino Fundamental de 9 anos - Multi 8 e 9 anos",A78=25,"Ensino Médio - 1a Série",A78=26,"Ensino Médio - 2a Série",A78=27,"Ensino Médio - 3a Série",A78=28,"Ensino Médio - 4a Série",A78=29,"Ensino Médio - Não Seriada",A78=30,"Ensino Médio - Integrado a 1a Série",A78=31,"Ensino Médio - Integrado a 2a Série",A78=32,"Ensino Médio - Integrado a 3a Série",A78=33,"Ensino Médio - Integrado a 4a Série",A78=34,"Ensino Médio - Integrado Não Seriada",A78=35,"Ensino Médio - Normal/Magistério 1a Série",A78=36,"Ensino Médio - Normal/Magistério 2a Série",A78=37,"Ensino Médio - Normal/Magistério 3a Série",A78=38,"Ensino Médio - Normal/Magistério 4a Série",A78=39,"Ensino Profissional (Concomitante)",A78=40,"Ensino Profissional (Subsequente)",A78=64,"Ensino Profissional Mista (Concomitante e Subsequente)",A78=43,"EJA - Presencial - Ens. Fundamental Anos Iniciais",A78=44,"EJA - Presencial - Ens. Fundamental Anos Finais",A78=45,"EJA - Presencial - Ensino Médio",A78=46,"EJA - Semipresencial - Ens. Fundamental Anos Iniciais",A78=47,"EJA - Semipresencial - Ens. Fundamental Anos Finais",A78=48,"EJA - Semipresencial - Ensino Médio",A78=51,"EJA - Presencial - Ens. Fundamental Anos Iniciais e Anos Finais",A78=58,"EJA - Semipresencial - Ens. Fundamental Anos Iniciais e Anos Finais",A78=60,"EJA - Presencial - Integrado à Ed. Profissional de Nível Fundamental - FIC",A78=61,"EJA - Semipresencial - Integrado à Ed. Profissional de Nível Fundamental - FIC",A78=62,"EJA - Presencial - Integrado à Ed. Profissional de Nível Médio - FIC",A78=63,"EJA - Semipresencial - Integrado à Ed. Profissional de Nível Médio",A78=65,"EJA - Presencial - Ens. Fundamental Projovem (Urbano)",A78=68,"Curso FIC Concomitante",A78=65,"EJA - Ensino Fundamental - Projovem Urbano",A78=67,"Curso FIC integrado na modalidade EJA - Nível Médio",A78=69,"EJA - Ensino Fundamental - Anos Iniciais",A78=70,"EJA - Ensino Fundamental - Anos Finais",A78=71,"EJA - Ensino Médio",A78=73,"Curso FIC integrado na modalidade EJA - Nível Fundamental (EJA integrada à Educação Profissional de Nível Fundamental)",A78=74,"Curso Técnico Integrado na Modalidade EJA (EJA integrada à Educação Profissional de Nível Médio)")</f>
        <v>EJA - Semipresencial - Integrado à Ed. Profissional de Nível Fundamental - FIC</v>
      </c>
    </row>
    <row r="79" spans="1:2" ht="15.75" customHeight="1" x14ac:dyDescent="0.2">
      <c r="A79" s="1">
        <v>62</v>
      </c>
      <c r="B79" s="2" t="str" cm="1">
        <f t="array" ref="B79">_xlfn.IFS(A79=0,"Não Informado",A79=1,"Educação Infantil - Creche",A79=2,"Educação Infantil - Pré-escola",A79=3,"Educação Infantil - Unificada",A79=56,"Educação Infantil e Ensino Fundamental Multietapa",A79=4,"Educação Fundamental de 8 anos - 1a Série",A79=5,"Educação Fundamental de 8 anos - 2a Série",A79=6,"Educação Fundamental de 8 anos - 3a Série",A79=7,"Educação Fundamental de 8 anos - 4a Série",A79=8,"Educação Fundamental de 8 anos - 5a Série",A79=9,"Educação Fundamental de 8 anos - 6a Série",A79=10,"Educação Fundamental de 8 anos - 7a Série",A79=11,"Educação Fundamental de 8 anos - 8a Série",A79=12,"Educação Fundamental de 8 anos - Multi",A79=13,"Educação Fundamental de 8 anos - Correção de Fluxo",A79=14,"Educação Fundamental de 9 anos - 1o Ano",A79=15,"Educação Fundamental de 9 anos - 2o Ano",A79=16," Ensino Fundamental de 9 anos - 3o Ano",A79=17," Ensino Fundamental de 9 anos - 4o Ano",A79=18," Ensino Fundamental de 9 anos - 5o Ano",A79=19," Ensino Fundamental de 9 anos - 6o Ano",A79=20," Ensino Fundamental de 9 anos - 7o Ano",A79=21," Ensino Fundamental de 9 anos - 8o Ano",A79=41," Ensino Fundamental de 9 anos - 9o Ano",A79=22," Ensino Fundamental de 9 anos - Multi",A79=23," Ensino Fundamental de 9 anos - Correção de Fluxo",A79=24," Ensino Fundamental de 9 anos - Multi 8 e 9 anos",A79=25,"Ensino Médio - 1a Série",A79=26,"Ensino Médio - 2a Série",A79=27,"Ensino Médio - 3a Série",A79=28,"Ensino Médio - 4a Série",A79=29,"Ensino Médio - Não Seriada",A79=30,"Ensino Médio - Integrado a 1a Série",A79=31,"Ensino Médio - Integrado a 2a Série",A79=32,"Ensino Médio - Integrado a 3a Série",A79=33,"Ensino Médio - Integrado a 4a Série",A79=34,"Ensino Médio - Integrado Não Seriada",A79=35,"Ensino Médio - Normal/Magistério 1a Série",A79=36,"Ensino Médio - Normal/Magistério 2a Série",A79=37,"Ensino Médio - Normal/Magistério 3a Série",A79=38,"Ensino Médio - Normal/Magistério 4a Série",A79=39,"Ensino Profissional (Concomitante)",A79=40,"Ensino Profissional (Subsequente)",A79=64,"Ensino Profissional Mista (Concomitante e Subsequente)",A79=43,"EJA - Presencial - Ens. Fundamental Anos Iniciais",A79=44,"EJA - Presencial - Ens. Fundamental Anos Finais",A79=45,"EJA - Presencial - Ensino Médio",A79=46,"EJA - Semipresencial - Ens. Fundamental Anos Iniciais",A79=47,"EJA - Semipresencial - Ens. Fundamental Anos Finais",A79=48,"EJA - Semipresencial - Ensino Médio",A79=51,"EJA - Presencial - Ens. Fundamental Anos Iniciais e Anos Finais",A79=58,"EJA - Semipresencial - Ens. Fundamental Anos Iniciais e Anos Finais",A79=60,"EJA - Presencial - Integrado à Ed. Profissional de Nível Fundamental - FIC",A79=61,"EJA - Semipresencial - Integrado à Ed. Profissional de Nível Fundamental - FIC",A79=62,"EJA - Presencial - Integrado à Ed. Profissional de Nível Médio - FIC",A79=63,"EJA - Semipresencial - Integrado à Ed. Profissional de Nível Médio",A79=65,"EJA - Presencial - Ens. Fundamental Projovem (Urbano)",A79=68,"Curso FIC Concomitante",A79=65,"EJA - Ensino Fundamental - Projovem Urbano",A79=67,"Curso FIC integrado na modalidade EJA - Nível Médio",A79=69,"EJA - Ensino Fundamental - Anos Iniciais",A79=70,"EJA - Ensino Fundamental - Anos Finais",A79=71,"EJA - Ensino Médio",A79=73,"Curso FIC integrado na modalidade EJA - Nível Fundamental (EJA integrada à Educação Profissional de Nível Fundamental)",A79=74,"Curso Técnico Integrado na Modalidade EJA (EJA integrada à Educação Profissional de Nível Médio)")</f>
        <v>EJA - Presencial - Integrado à Ed. Profissional de Nível Médio - FIC</v>
      </c>
    </row>
    <row r="80" spans="1:2" ht="15.75" customHeight="1" x14ac:dyDescent="0.2">
      <c r="A80" s="1">
        <v>63</v>
      </c>
      <c r="B80" s="2" t="str" cm="1">
        <f t="array" ref="B80">_xlfn.IFS(A80=0,"Não Informado",A80=1,"Educação Infantil - Creche",A80=2,"Educação Infantil - Pré-escola",A80=3,"Educação Infantil - Unificada",A80=56,"Educação Infantil e Ensino Fundamental Multietapa",A80=4,"Educação Fundamental de 8 anos - 1a Série",A80=5,"Educação Fundamental de 8 anos - 2a Série",A80=6,"Educação Fundamental de 8 anos - 3a Série",A80=7,"Educação Fundamental de 8 anos - 4a Série",A80=8,"Educação Fundamental de 8 anos - 5a Série",A80=9,"Educação Fundamental de 8 anos - 6a Série",A80=10,"Educação Fundamental de 8 anos - 7a Série",A80=11,"Educação Fundamental de 8 anos - 8a Série",A80=12,"Educação Fundamental de 8 anos - Multi",A80=13,"Educação Fundamental de 8 anos - Correção de Fluxo",A80=14,"Educação Fundamental de 9 anos - 1o Ano",A80=15,"Educação Fundamental de 9 anos - 2o Ano",A80=16," Ensino Fundamental de 9 anos - 3o Ano",A80=17," Ensino Fundamental de 9 anos - 4o Ano",A80=18," Ensino Fundamental de 9 anos - 5o Ano",A80=19," Ensino Fundamental de 9 anos - 6o Ano",A80=20," Ensino Fundamental de 9 anos - 7o Ano",A80=21," Ensino Fundamental de 9 anos - 8o Ano",A80=41," Ensino Fundamental de 9 anos - 9o Ano",A80=22," Ensino Fundamental de 9 anos - Multi",A80=23," Ensino Fundamental de 9 anos - Correção de Fluxo",A80=24," Ensino Fundamental de 9 anos - Multi 8 e 9 anos",A80=25,"Ensino Médio - 1a Série",A80=26,"Ensino Médio - 2a Série",A80=27,"Ensino Médio - 3a Série",A80=28,"Ensino Médio - 4a Série",A80=29,"Ensino Médio - Não Seriada",A80=30,"Ensino Médio - Integrado a 1a Série",A80=31,"Ensino Médio - Integrado a 2a Série",A80=32,"Ensino Médio - Integrado a 3a Série",A80=33,"Ensino Médio - Integrado a 4a Série",A80=34,"Ensino Médio - Integrado Não Seriada",A80=35,"Ensino Médio - Normal/Magistério 1a Série",A80=36,"Ensino Médio - Normal/Magistério 2a Série",A80=37,"Ensino Médio - Normal/Magistério 3a Série",A80=38,"Ensino Médio - Normal/Magistério 4a Série",A80=39,"Ensino Profissional (Concomitante)",A80=40,"Ensino Profissional (Subsequente)",A80=64,"Ensino Profissional Mista (Concomitante e Subsequente)",A80=43,"EJA - Presencial - Ens. Fundamental Anos Iniciais",A80=44,"EJA - Presencial - Ens. Fundamental Anos Finais",A80=45,"EJA - Presencial - Ensino Médio",A80=46,"EJA - Semipresencial - Ens. Fundamental Anos Iniciais",A80=47,"EJA - Semipresencial - Ens. Fundamental Anos Finais",A80=48,"EJA - Semipresencial - Ensino Médio",A80=51,"EJA - Presencial - Ens. Fundamental Anos Iniciais e Anos Finais",A80=58,"EJA - Semipresencial - Ens. Fundamental Anos Iniciais e Anos Finais",A80=60,"EJA - Presencial - Integrado à Ed. Profissional de Nível Fundamental - FIC",A80=61,"EJA - Semipresencial - Integrado à Ed. Profissional de Nível Fundamental - FIC",A80=62,"EJA - Presencial - Integrado à Ed. Profissional de Nível Médio - FIC",A80=63,"EJA - Semipresencial - Integrado à Ed. Profissional de Nível Médio",A80=65,"EJA - Presencial - Ens. Fundamental Projovem (Urbano)",A80=68,"Curso FIC Concomitante",A80=65,"EJA - Ensino Fundamental - Projovem Urbano",A80=67,"Curso FIC integrado na modalidade EJA - Nível Médio",A80=69,"EJA - Ensino Fundamental - Anos Iniciais",A80=70,"EJA - Ensino Fundamental - Anos Finais",A80=71,"EJA - Ensino Médio",A80=73,"Curso FIC integrado na modalidade EJA - Nível Fundamental (EJA integrada à Educação Profissional de Nível Fundamental)",A80=74,"Curso Técnico Integrado na Modalidade EJA (EJA integrada à Educação Profissional de Nível Médio)")</f>
        <v>EJA - Semipresencial - Integrado à Ed. Profissional de Nível Médio</v>
      </c>
    </row>
    <row r="81" spans="1:2" ht="15.75" customHeight="1" x14ac:dyDescent="0.2">
      <c r="A81" s="1">
        <v>65</v>
      </c>
      <c r="B81" s="2" t="str" cm="1">
        <f t="array" ref="B81">_xlfn.IFS(A81=0,"Não Informado",A81=1,"Educação Infantil - Creche",A81=2,"Educação Infantil - Pré-escola",A81=3,"Educação Infantil - Unificada",A81=56,"Educação Infantil e Ensino Fundamental Multietapa",A81=4,"Educação Fundamental de 8 anos - 1a Série",A81=5,"Educação Fundamental de 8 anos - 2a Série",A81=6,"Educação Fundamental de 8 anos - 3a Série",A81=7,"Educação Fundamental de 8 anos - 4a Série",A81=8,"Educação Fundamental de 8 anos - 5a Série",A81=9,"Educação Fundamental de 8 anos - 6a Série",A81=10,"Educação Fundamental de 8 anos - 7a Série",A81=11,"Educação Fundamental de 8 anos - 8a Série",A81=12,"Educação Fundamental de 8 anos - Multi",A81=13,"Educação Fundamental de 8 anos - Correção de Fluxo",A81=14,"Educação Fundamental de 9 anos - 1o Ano",A81=15,"Educação Fundamental de 9 anos - 2o Ano",A81=16," Ensino Fundamental de 9 anos - 3o Ano",A81=17," Ensino Fundamental de 9 anos - 4o Ano",A81=18," Ensino Fundamental de 9 anos - 5o Ano",A81=19," Ensino Fundamental de 9 anos - 6o Ano",A81=20," Ensino Fundamental de 9 anos - 7o Ano",A81=21," Ensino Fundamental de 9 anos - 8o Ano",A81=41," Ensino Fundamental de 9 anos - 9o Ano",A81=22," Ensino Fundamental de 9 anos - Multi",A81=23," Ensino Fundamental de 9 anos - Correção de Fluxo",A81=24," Ensino Fundamental de 9 anos - Multi 8 e 9 anos",A81=25,"Ensino Médio - 1a Série",A81=26,"Ensino Médio - 2a Série",A81=27,"Ensino Médio - 3a Série",A81=28,"Ensino Médio - 4a Série",A81=29,"Ensino Médio - Não Seriada",A81=30,"Ensino Médio - Integrado a 1a Série",A81=31,"Ensino Médio - Integrado a 2a Série",A81=32,"Ensino Médio - Integrado a 3a Série",A81=33,"Ensino Médio - Integrado a 4a Série",A81=34,"Ensino Médio - Integrado Não Seriada",A81=35,"Ensino Médio - Normal/Magistério 1a Série",A81=36,"Ensino Médio - Normal/Magistério 2a Série",A81=37,"Ensino Médio - Normal/Magistério 3a Série",A81=38,"Ensino Médio - Normal/Magistério 4a Série",A81=39,"Ensino Profissional (Concomitante)",A81=40,"Ensino Profissional (Subsequente)",A81=64,"Ensino Profissional Mista (Concomitante e Subsequente)",A81=43,"EJA - Presencial - Ens. Fundamental Anos Iniciais",A81=44,"EJA - Presencial - Ens. Fundamental Anos Finais",A81=45,"EJA - Presencial - Ensino Médio",A81=46,"EJA - Semipresencial - Ens. Fundamental Anos Iniciais",A81=47,"EJA - Semipresencial - Ens. Fundamental Anos Finais",A81=48,"EJA - Semipresencial - Ensino Médio",A81=51,"EJA - Presencial - Ens. Fundamental Anos Iniciais e Anos Finais",A81=58,"EJA - Semipresencial - Ens. Fundamental Anos Iniciais e Anos Finais",A81=60,"EJA - Presencial - Integrado à Ed. Profissional de Nível Fundamental - FIC",A81=61,"EJA - Semipresencial - Integrado à Ed. Profissional de Nível Fundamental - FIC",A81=62,"EJA - Presencial - Integrado à Ed. Profissional de Nível Médio - FIC",A81=63,"EJA - Semipresencial - Integrado à Ed. Profissional de Nível Médio",A81=65,"EJA - Presencial - Ens. Fundamental Projovem (Urbano)",A81=68,"Curso FIC Concomitante",A81=65,"EJA - Ensino Fundamental - Projovem Urbano",A81=67,"Curso FIC integrado na modalidade EJA - Nível Médio",A81=69,"EJA - Ensino Fundamental - Anos Iniciais",A81=70,"EJA - Ensino Fundamental - Anos Finais",A81=71,"EJA - Ensino Médio",A81=73,"Curso FIC integrado na modalidade EJA - Nível Fundamental (EJA integrada à Educação Profissional de Nível Fundamental)",A81=74,"Curso Técnico Integrado na Modalidade EJA (EJA integrada à Educação Profissional de Nível Médio)")</f>
        <v>EJA - Presencial - Ens. Fundamental Projovem (Urbano)</v>
      </c>
    </row>
    <row r="82" spans="1:2" ht="13.5" customHeight="1" x14ac:dyDescent="0.2">
      <c r="A82" s="1">
        <v>68</v>
      </c>
      <c r="B82" s="2" t="str" cm="1">
        <f t="array" ref="B82">_xlfn.IFS(A82=0,"Não Informado",A82=1,"Educação Infantil - Creche",A82=2,"Educação Infantil - Pré-escola",A82=3,"Educação Infantil - Unificada",A82=56,"Educação Infantil e Ensino Fundamental Multietapa",A82=4,"Educação Fundamental de 8 anos - 1a Série",A82=5,"Educação Fundamental de 8 anos - 2a Série",A82=6,"Educação Fundamental de 8 anos - 3a Série",A82=7,"Educação Fundamental de 8 anos - 4a Série",A82=8,"Educação Fundamental de 8 anos - 5a Série",A82=9,"Educação Fundamental de 8 anos - 6a Série",A82=10,"Educação Fundamental de 8 anos - 7a Série",A82=11,"Educação Fundamental de 8 anos - 8a Série",A82=12,"Educação Fundamental de 8 anos - Multi",A82=13,"Educação Fundamental de 8 anos - Correção de Fluxo",A82=14,"Educação Fundamental de 9 anos - 1o Ano",A82=15,"Educação Fundamental de 9 anos - 2o Ano",A82=16," Ensino Fundamental de 9 anos - 3o Ano",A82=17," Ensino Fundamental de 9 anos - 4o Ano",A82=18," Ensino Fundamental de 9 anos - 5o Ano",A82=19," Ensino Fundamental de 9 anos - 6o Ano",A82=20," Ensino Fundamental de 9 anos - 7o Ano",A82=21," Ensino Fundamental de 9 anos - 8o Ano",A82=41," Ensino Fundamental de 9 anos - 9o Ano",A82=22," Ensino Fundamental de 9 anos - Multi",A82=23," Ensino Fundamental de 9 anos - Correção de Fluxo",A82=24," Ensino Fundamental de 9 anos - Multi 8 e 9 anos",A82=25,"Ensino Médio - 1a Série",A82=26,"Ensino Médio - 2a Série",A82=27,"Ensino Médio - 3a Série",A82=28,"Ensino Médio - 4a Série",A82=29,"Ensino Médio - Não Seriada",A82=30,"Ensino Médio - Integrado a 1a Série",A82=31,"Ensino Médio - Integrado a 2a Série",A82=32,"Ensino Médio - Integrado a 3a Série",A82=33,"Ensino Médio - Integrado a 4a Série",A82=34,"Ensino Médio - Integrado Não Seriada",A82=35,"Ensino Médio - Normal/Magistério 1a Série",A82=36,"Ensino Médio - Normal/Magistério 2a Série",A82=37,"Ensino Médio - Normal/Magistério 3a Série",A82=38,"Ensino Médio - Normal/Magistério 4a Série",A82=39,"Ensino Profissional (Concomitante)",A82=40,"Ensino Profissional (Subsequente)",A82=64,"Ensino Profissional Mista (Concomitante e Subsequente)",A82=43,"EJA - Presencial - Ens. Fundamental Anos Iniciais",A82=44,"EJA - Presencial - Ens. Fundamental Anos Finais",A82=45,"EJA - Presencial - Ensino Médio",A82=46,"EJA - Semipresencial - Ens. Fundamental Anos Iniciais",A82=47,"EJA - Semipresencial - Ens. Fundamental Anos Finais",A82=48,"EJA - Semipresencial - Ensino Médio",A82=51,"EJA - Presencial - Ens. Fundamental Anos Iniciais e Anos Finais",A82=58,"EJA - Semipresencial - Ens. Fundamental Anos Iniciais e Anos Finais",A82=60,"EJA - Presencial - Integrado à Ed. Profissional de Nível Fundamental - FIC",A82=61,"EJA - Semipresencial - Integrado à Ed. Profissional de Nível Fundamental - FIC",A82=62,"EJA - Presencial - Integrado à Ed. Profissional de Nível Médio - FIC",A82=63,"EJA - Semipresencial - Integrado à Ed. Profissional de Nível Médio",A82=65,"EJA - Presencial - Ens. Fundamental Projovem (Urbano)",A82=68,"Curso FIC Concomitante",A82=65,"EJA - Ensino Fundamental - Projovem Urbano",A82=67,"Curso FIC integrado na modalidade EJA - Nível Médio",A82=69,"EJA - Ensino Fundamental - Anos Iniciais",A82=70,"EJA - Ensino Fundamental - Anos Finais",A82=71,"EJA - Ensino Médio",A82=73,"Curso FIC integrado na modalidade EJA - Nível Fundamental (EJA integrada à Educação Profissional de Nível Fundamental)",A82=74,"Curso Técnico Integrado na Modalidade EJA (EJA integrada à Educação Profissional de Nível Médio)")</f>
        <v>Curso FIC Concomitante</v>
      </c>
    </row>
    <row r="83" spans="1:2" ht="13.5" customHeight="1" x14ac:dyDescent="0.2">
      <c r="A83" s="1">
        <v>65</v>
      </c>
      <c r="B83" s="2" t="str" cm="1">
        <f t="array" ref="B83">_xlfn.IFS(A83=0,"Não Informado",A83=1,"Educação Infantil - Creche",A83=2,"Educação Infantil - Pré-escola",A83=3,"Educação Infantil - Unificada",A83=56,"Educação Infantil e Ensino Fundamental Multietapa",A83=4,"Educação Fundamental de 8 anos - 1a Série",A83=5,"Educação Fundamental de 8 anos - 2a Série",A83=6,"Educação Fundamental de 8 anos - 3a Série",A83=7,"Educação Fundamental de 8 anos - 4a Série",A83=8,"Educação Fundamental de 8 anos - 5a Série",A83=9,"Educação Fundamental de 8 anos - 6a Série",A83=10,"Educação Fundamental de 8 anos - 7a Série",A83=11,"Educação Fundamental de 8 anos - 8a Série",A83=12,"Educação Fundamental de 8 anos - Multi",A83=13,"Educação Fundamental de 8 anos - Correção de Fluxo",A83=14,"Educação Fundamental de 9 anos - 1o Ano",A83=15,"Educação Fundamental de 9 anos - 2o Ano",A83=16," Ensino Fundamental de 9 anos - 3o Ano",A83=17," Ensino Fundamental de 9 anos - 4o Ano",A83=18," Ensino Fundamental de 9 anos - 5o Ano",A83=19," Ensino Fundamental de 9 anos - 6o Ano",A83=20," Ensino Fundamental de 9 anos - 7o Ano",A83=21," Ensino Fundamental de 9 anos - 8o Ano",A83=41," Ensino Fundamental de 9 anos - 9o Ano",A83=22," Ensino Fundamental de 9 anos - Multi",A83=23," Ensino Fundamental de 9 anos - Correção de Fluxo",A83=24," Ensino Fundamental de 9 anos - Multi 8 e 9 anos",A83=25,"Ensino Médio - 1a Série",A83=26,"Ensino Médio - 2a Série",A83=27,"Ensino Médio - 3a Série",A83=28,"Ensino Médio - 4a Série",A83=29,"Ensino Médio - Não Seriada",A83=30,"Ensino Médio - Integrado a 1a Série",A83=31,"Ensino Médio - Integrado a 2a Série",A83=32,"Ensino Médio - Integrado a 3a Série",A83=33,"Ensino Médio - Integrado a 4a Série",A83=34,"Ensino Médio - Integrado Não Seriada",A83=35,"Ensino Médio - Normal/Magistério 1a Série",A83=36,"Ensino Médio - Normal/Magistério 2a Série",A83=37,"Ensino Médio - Normal/Magistério 3a Série",A83=38,"Ensino Médio - Normal/Magistério 4a Série",A83=39,"Ensino Profissional (Concomitante)",A83=40,"Ensino Profissional (Subsequente)",A83=64,"Ensino Profissional Mista (Concomitante e Subsequente)",A83=43,"EJA - Presencial - Ens. Fundamental Anos Iniciais",A83=44,"EJA - Presencial - Ens. Fundamental Anos Finais",A83=45,"EJA - Presencial - Ensino Médio",A83=46,"EJA - Semipresencial - Ens. Fundamental Anos Iniciais",A83=47,"EJA - Semipresencial - Ens. Fundamental Anos Finais",A83=48,"EJA - Semipresencial - Ensino Médio",A83=51,"EJA - Presencial - Ens. Fundamental Anos Iniciais e Anos Finais",A83=58,"EJA - Semipresencial - Ens. Fundamental Anos Iniciais e Anos Finais",A83=60,"EJA - Presencial - Integrado à Ed. Profissional de Nível Fundamental - FIC",A83=61,"EJA - Semipresencial - Integrado à Ed. Profissional de Nível Fundamental - FIC",A83=62,"EJA - Presencial - Integrado à Ed. Profissional de Nível Médio - FIC",A83=63,"EJA - Semipresencial - Integrado à Ed. Profissional de Nível Médio",A83=65,"EJA - Presencial - Ens. Fundamental Projovem (Urbano)",A83=68,"Curso FIC Concomitante",A83=65,"EJA - Ensino Fundamental - Projovem Urbano",A83=67,"Curso FIC integrado na modalidade EJA - Nível Médio",A83=69,"EJA - Ensino Fundamental - Anos Iniciais",A83=70,"EJA - Ensino Fundamental - Anos Finais",A83=71,"EJA - Ensino Médio",A83=73,"Curso FIC integrado na modalidade EJA - Nível Fundamental (EJA integrada à Educação Profissional de Nível Fundamental)",A83=74,"Curso Técnico Integrado na Modalidade EJA (EJA integrada à Educação Profissional de Nível Médio)")</f>
        <v>EJA - Presencial - Ens. Fundamental Projovem (Urbano)</v>
      </c>
    </row>
    <row r="84" spans="1:2" ht="13.5" customHeight="1" x14ac:dyDescent="0.2">
      <c r="A84" s="1">
        <v>67</v>
      </c>
      <c r="B84" s="2" t="str" cm="1">
        <f t="array" ref="B84">_xlfn.IFS(A84=0,"Não Informado",A84=1,"Educação Infantil - Creche",A84=2,"Educação Infantil - Pré-escola",A84=3,"Educação Infantil - Unificada",A84=56,"Educação Infantil e Ensino Fundamental Multietapa",A84=4,"Educação Fundamental de 8 anos - 1a Série",A84=5,"Educação Fundamental de 8 anos - 2a Série",A84=6,"Educação Fundamental de 8 anos - 3a Série",A84=7,"Educação Fundamental de 8 anos - 4a Série",A84=8,"Educação Fundamental de 8 anos - 5a Série",A84=9,"Educação Fundamental de 8 anos - 6a Série",A84=10,"Educação Fundamental de 8 anos - 7a Série",A84=11,"Educação Fundamental de 8 anos - 8a Série",A84=12,"Educação Fundamental de 8 anos - Multi",A84=13,"Educação Fundamental de 8 anos - Correção de Fluxo",A84=14,"Educação Fundamental de 9 anos - 1o Ano",A84=15,"Educação Fundamental de 9 anos - 2o Ano",A84=16," Ensino Fundamental de 9 anos - 3o Ano",A84=17," Ensino Fundamental de 9 anos - 4o Ano",A84=18," Ensino Fundamental de 9 anos - 5o Ano",A84=19," Ensino Fundamental de 9 anos - 6o Ano",A84=20," Ensino Fundamental de 9 anos - 7o Ano",A84=21," Ensino Fundamental de 9 anos - 8o Ano",A84=41," Ensino Fundamental de 9 anos - 9o Ano",A84=22," Ensino Fundamental de 9 anos - Multi",A84=23," Ensino Fundamental de 9 anos - Correção de Fluxo",A84=24," Ensino Fundamental de 9 anos - Multi 8 e 9 anos",A84=25,"Ensino Médio - 1a Série",A84=26,"Ensino Médio - 2a Série",A84=27,"Ensino Médio - 3a Série",A84=28,"Ensino Médio - 4a Série",A84=29,"Ensino Médio - Não Seriada",A84=30,"Ensino Médio - Integrado a 1a Série",A84=31,"Ensino Médio - Integrado a 2a Série",A84=32,"Ensino Médio - Integrado a 3a Série",A84=33,"Ensino Médio - Integrado a 4a Série",A84=34,"Ensino Médio - Integrado Não Seriada",A84=35,"Ensino Médio - Normal/Magistério 1a Série",A84=36,"Ensino Médio - Normal/Magistério 2a Série",A84=37,"Ensino Médio - Normal/Magistério 3a Série",A84=38,"Ensino Médio - Normal/Magistério 4a Série",A84=39,"Ensino Profissional (Concomitante)",A84=40,"Ensino Profissional (Subsequente)",A84=64,"Ensino Profissional Mista (Concomitante e Subsequente)",A84=43,"EJA - Presencial - Ens. Fundamental Anos Iniciais",A84=44,"EJA - Presencial - Ens. Fundamental Anos Finais",A84=45,"EJA - Presencial - Ensino Médio",A84=46,"EJA - Semipresencial - Ens. Fundamental Anos Iniciais",A84=47,"EJA - Semipresencial - Ens. Fundamental Anos Finais",A84=48,"EJA - Semipresencial - Ensino Médio",A84=51,"EJA - Presencial - Ens. Fundamental Anos Iniciais e Anos Finais",A84=58,"EJA - Semipresencial - Ens. Fundamental Anos Iniciais e Anos Finais",A84=60,"EJA - Presencial - Integrado à Ed. Profissional de Nível Fundamental - FIC",A84=61,"EJA - Semipresencial - Integrado à Ed. Profissional de Nível Fundamental - FIC",A84=62,"EJA - Presencial - Integrado à Ed. Profissional de Nível Médio - FIC",A84=63,"EJA - Semipresencial - Integrado à Ed. Profissional de Nível Médio",A84=65,"EJA - Presencial - Ens. Fundamental Projovem (Urbano)",A84=68,"Curso FIC Concomitante",A84=65,"EJA - Ensino Fundamental - Projovem Urbano",A84=67,"Curso FIC integrado na modalidade EJA - Nível Médio",A84=69,"EJA - Ensino Fundamental - Anos Iniciais",A84=70,"EJA - Ensino Fundamental - Anos Finais",A84=71,"EJA - Ensino Médio",A84=73,"Curso FIC integrado na modalidade EJA - Nível Fundamental (EJA integrada à Educação Profissional de Nível Fundamental)",A84=74,"Curso Técnico Integrado na Modalidade EJA (EJA integrada à Educação Profissional de Nível Médio)")</f>
        <v>Curso FIC integrado na modalidade EJA - Nível Médio</v>
      </c>
    </row>
    <row r="85" spans="1:2" ht="13.5" customHeight="1" x14ac:dyDescent="0.2">
      <c r="A85" s="1">
        <v>69</v>
      </c>
      <c r="B85" s="2" t="str" cm="1">
        <f t="array" ref="B85">_xlfn.IFS(A85=0,"Não Informado",A85=1,"Educação Infantil - Creche",A85=2,"Educação Infantil - Pré-escola",A85=3,"Educação Infantil - Unificada",A85=56,"Educação Infantil e Ensino Fundamental Multietapa",A85=4,"Educação Fundamental de 8 anos - 1a Série",A85=5,"Educação Fundamental de 8 anos - 2a Série",A85=6,"Educação Fundamental de 8 anos - 3a Série",A85=7,"Educação Fundamental de 8 anos - 4a Série",A85=8,"Educação Fundamental de 8 anos - 5a Série",A85=9,"Educação Fundamental de 8 anos - 6a Série",A85=10,"Educação Fundamental de 8 anos - 7a Série",A85=11,"Educação Fundamental de 8 anos - 8a Série",A85=12,"Educação Fundamental de 8 anos - Multi",A85=13,"Educação Fundamental de 8 anos - Correção de Fluxo",A85=14,"Educação Fundamental de 9 anos - 1o Ano",A85=15,"Educação Fundamental de 9 anos - 2o Ano",A85=16," Ensino Fundamental de 9 anos - 3o Ano",A85=17," Ensino Fundamental de 9 anos - 4o Ano",A85=18," Ensino Fundamental de 9 anos - 5o Ano",A85=19," Ensino Fundamental de 9 anos - 6o Ano",A85=20," Ensino Fundamental de 9 anos - 7o Ano",A85=21," Ensino Fundamental de 9 anos - 8o Ano",A85=41," Ensino Fundamental de 9 anos - 9o Ano",A85=22," Ensino Fundamental de 9 anos - Multi",A85=23," Ensino Fundamental de 9 anos - Correção de Fluxo",A85=24," Ensino Fundamental de 9 anos - Multi 8 e 9 anos",A85=25,"Ensino Médio - 1a Série",A85=26,"Ensino Médio - 2a Série",A85=27,"Ensino Médio - 3a Série",A85=28,"Ensino Médio - 4a Série",A85=29,"Ensino Médio - Não Seriada",A85=30,"Ensino Médio - Integrado a 1a Série",A85=31,"Ensino Médio - Integrado a 2a Série",A85=32,"Ensino Médio - Integrado a 3a Série",A85=33,"Ensino Médio - Integrado a 4a Série",A85=34,"Ensino Médio - Integrado Não Seriada",A85=35,"Ensino Médio - Normal/Magistério 1a Série",A85=36,"Ensino Médio - Normal/Magistério 2a Série",A85=37,"Ensino Médio - Normal/Magistério 3a Série",A85=38,"Ensino Médio - Normal/Magistério 4a Série",A85=39,"Ensino Profissional (Concomitante)",A85=40,"Ensino Profissional (Subsequente)",A85=64,"Ensino Profissional Mista (Concomitante e Subsequente)",A85=43,"EJA - Presencial - Ens. Fundamental Anos Iniciais",A85=44,"EJA - Presencial - Ens. Fundamental Anos Finais",A85=45,"EJA - Presencial - Ensino Médio",A85=46,"EJA - Semipresencial - Ens. Fundamental Anos Iniciais",A85=47,"EJA - Semipresencial - Ens. Fundamental Anos Finais",A85=48,"EJA - Semipresencial - Ensino Médio",A85=51,"EJA - Presencial - Ens. Fundamental Anos Iniciais e Anos Finais",A85=58,"EJA - Semipresencial - Ens. Fundamental Anos Iniciais e Anos Finais",A85=60,"EJA - Presencial - Integrado à Ed. Profissional de Nível Fundamental - FIC",A85=61,"EJA - Semipresencial - Integrado à Ed. Profissional de Nível Fundamental - FIC",A85=62,"EJA - Presencial - Integrado à Ed. Profissional de Nível Médio - FIC",A85=63,"EJA - Semipresencial - Integrado à Ed. Profissional de Nível Médio",A85=65,"EJA - Presencial - Ens. Fundamental Projovem (Urbano)",A85=68,"Curso FIC Concomitante",A85=65,"EJA - Ensino Fundamental - Projovem Urbano",A85=67,"Curso FIC integrado na modalidade EJA - Nível Médio",A85=69,"EJA - Ensino Fundamental - Anos Iniciais",A85=70,"EJA - Ensino Fundamental - Anos Finais",A85=71,"EJA - Ensino Médio",A85=73,"Curso FIC integrado na modalidade EJA - Nível Fundamental (EJA integrada à Educação Profissional de Nível Fundamental)",A85=74,"Curso Técnico Integrado na Modalidade EJA (EJA integrada à Educação Profissional de Nível Médio)")</f>
        <v>EJA - Ensino Fundamental - Anos Iniciais</v>
      </c>
    </row>
    <row r="86" spans="1:2" ht="13.5" customHeight="1" x14ac:dyDescent="0.2">
      <c r="A86" s="1">
        <v>70</v>
      </c>
      <c r="B86" s="2" t="str" cm="1">
        <f t="array" ref="B86">_xlfn.IFS(A86=0,"Não Informado",A86=1,"Educação Infantil - Creche",A86=2,"Educação Infantil - Pré-escola",A86=3,"Educação Infantil - Unificada",A86=56,"Educação Infantil e Ensino Fundamental Multietapa",A86=4,"Educação Fundamental de 8 anos - 1a Série",A86=5,"Educação Fundamental de 8 anos - 2a Série",A86=6,"Educação Fundamental de 8 anos - 3a Série",A86=7,"Educação Fundamental de 8 anos - 4a Série",A86=8,"Educação Fundamental de 8 anos - 5a Série",A86=9,"Educação Fundamental de 8 anos - 6a Série",A86=10,"Educação Fundamental de 8 anos - 7a Série",A86=11,"Educação Fundamental de 8 anos - 8a Série",A86=12,"Educação Fundamental de 8 anos - Multi",A86=13,"Educação Fundamental de 8 anos - Correção de Fluxo",A86=14,"Educação Fundamental de 9 anos - 1o Ano",A86=15,"Educação Fundamental de 9 anos - 2o Ano",A86=16," Ensino Fundamental de 9 anos - 3o Ano",A86=17," Ensino Fundamental de 9 anos - 4o Ano",A86=18," Ensino Fundamental de 9 anos - 5o Ano",A86=19," Ensino Fundamental de 9 anos - 6o Ano",A86=20," Ensino Fundamental de 9 anos - 7o Ano",A86=21," Ensino Fundamental de 9 anos - 8o Ano",A86=41," Ensino Fundamental de 9 anos - 9o Ano",A86=22," Ensino Fundamental de 9 anos - Multi",A86=23," Ensino Fundamental de 9 anos - Correção de Fluxo",A86=24," Ensino Fundamental de 9 anos - Multi 8 e 9 anos",A86=25,"Ensino Médio - 1a Série",A86=26,"Ensino Médio - 2a Série",A86=27,"Ensino Médio - 3a Série",A86=28,"Ensino Médio - 4a Série",A86=29,"Ensino Médio - Não Seriada",A86=30,"Ensino Médio - Integrado a 1a Série",A86=31,"Ensino Médio - Integrado a 2a Série",A86=32,"Ensino Médio - Integrado a 3a Série",A86=33,"Ensino Médio - Integrado a 4a Série",A86=34,"Ensino Médio - Integrado Não Seriada",A86=35,"Ensino Médio - Normal/Magistério 1a Série",A86=36,"Ensino Médio - Normal/Magistério 2a Série",A86=37,"Ensino Médio - Normal/Magistério 3a Série",A86=38,"Ensino Médio - Normal/Magistério 4a Série",A86=39,"Ensino Profissional (Concomitante)",A86=40,"Ensino Profissional (Subsequente)",A86=64,"Ensino Profissional Mista (Concomitante e Subsequente)",A86=43,"EJA - Presencial - Ens. Fundamental Anos Iniciais",A86=44,"EJA - Presencial - Ens. Fundamental Anos Finais",A86=45,"EJA - Presencial - Ensino Médio",A86=46,"EJA - Semipresencial - Ens. Fundamental Anos Iniciais",A86=47,"EJA - Semipresencial - Ens. Fundamental Anos Finais",A86=48,"EJA - Semipresencial - Ensino Médio",A86=51,"EJA - Presencial - Ens. Fundamental Anos Iniciais e Anos Finais",A86=58,"EJA - Semipresencial - Ens. Fundamental Anos Iniciais e Anos Finais",A86=60,"EJA - Presencial - Integrado à Ed. Profissional de Nível Fundamental - FIC",A86=61,"EJA - Semipresencial - Integrado à Ed. Profissional de Nível Fundamental - FIC",A86=62,"EJA - Presencial - Integrado à Ed. Profissional de Nível Médio - FIC",A86=63,"EJA - Semipresencial - Integrado à Ed. Profissional de Nível Médio",A86=65,"EJA - Presencial - Ens. Fundamental Projovem (Urbano)",A86=68,"Curso FIC Concomitante",A86=65,"EJA - Ensino Fundamental - Projovem Urbano",A86=67,"Curso FIC integrado na modalidade EJA - Nível Médio",A86=69,"EJA - Ensino Fundamental - Anos Iniciais",A86=70,"EJA - Ensino Fundamental - Anos Finais",A86=71,"EJA - Ensino Médio",A86=73,"Curso FIC integrado na modalidade EJA - Nível Fundamental (EJA integrada à Educação Profissional de Nível Fundamental)",A86=74,"Curso Técnico Integrado na Modalidade EJA (EJA integrada à Educação Profissional de Nível Médio)")</f>
        <v>EJA - Ensino Fundamental - Anos Finais</v>
      </c>
    </row>
    <row r="87" spans="1:2" ht="13.5" customHeight="1" x14ac:dyDescent="0.2">
      <c r="A87" s="1">
        <v>71</v>
      </c>
      <c r="B87" s="2" t="str" cm="1">
        <f t="array" ref="B87">_xlfn.IFS(A87=0,"Não Informado",A87=1,"Educação Infantil - Creche",A87=2,"Educação Infantil - Pré-escola",A87=3,"Educação Infantil - Unificada",A87=56,"Educação Infantil e Ensino Fundamental Multietapa",A87=4,"Educação Fundamental de 8 anos - 1a Série",A87=5,"Educação Fundamental de 8 anos - 2a Série",A87=6,"Educação Fundamental de 8 anos - 3a Série",A87=7,"Educação Fundamental de 8 anos - 4a Série",A87=8,"Educação Fundamental de 8 anos - 5a Série",A87=9,"Educação Fundamental de 8 anos - 6a Série",A87=10,"Educação Fundamental de 8 anos - 7a Série",A87=11,"Educação Fundamental de 8 anos - 8a Série",A87=12,"Educação Fundamental de 8 anos - Multi",A87=13,"Educação Fundamental de 8 anos - Correção de Fluxo",A87=14,"Educação Fundamental de 9 anos - 1o Ano",A87=15,"Educação Fundamental de 9 anos - 2o Ano",A87=16," Ensino Fundamental de 9 anos - 3o Ano",A87=17," Ensino Fundamental de 9 anos - 4o Ano",A87=18," Ensino Fundamental de 9 anos - 5o Ano",A87=19," Ensino Fundamental de 9 anos - 6o Ano",A87=20," Ensino Fundamental de 9 anos - 7o Ano",A87=21," Ensino Fundamental de 9 anos - 8o Ano",A87=41," Ensino Fundamental de 9 anos - 9o Ano",A87=22," Ensino Fundamental de 9 anos - Multi",A87=23," Ensino Fundamental de 9 anos - Correção de Fluxo",A87=24," Ensino Fundamental de 9 anos - Multi 8 e 9 anos",A87=25,"Ensino Médio - 1a Série",A87=26,"Ensino Médio - 2a Série",A87=27,"Ensino Médio - 3a Série",A87=28,"Ensino Médio - 4a Série",A87=29,"Ensino Médio - Não Seriada",A87=30,"Ensino Médio - Integrado a 1a Série",A87=31,"Ensino Médio - Integrado a 2a Série",A87=32,"Ensino Médio - Integrado a 3a Série",A87=33,"Ensino Médio - Integrado a 4a Série",A87=34,"Ensino Médio - Integrado Não Seriada",A87=35,"Ensino Médio - Normal/Magistério 1a Série",A87=36,"Ensino Médio - Normal/Magistério 2a Série",A87=37,"Ensino Médio - Normal/Magistério 3a Série",A87=38,"Ensino Médio - Normal/Magistério 4a Série",A87=39,"Ensino Profissional (Concomitante)",A87=40,"Ensino Profissional (Subsequente)",A87=64,"Ensino Profissional Mista (Concomitante e Subsequente)",A87=43,"EJA - Presencial - Ens. Fundamental Anos Iniciais",A87=44,"EJA - Presencial - Ens. Fundamental Anos Finais",A87=45,"EJA - Presencial - Ensino Médio",A87=46,"EJA - Semipresencial - Ens. Fundamental Anos Iniciais",A87=47,"EJA - Semipresencial - Ens. Fundamental Anos Finais",A87=48,"EJA - Semipresencial - Ensino Médio",A87=51,"EJA - Presencial - Ens. Fundamental Anos Iniciais e Anos Finais",A87=58,"EJA - Semipresencial - Ens. Fundamental Anos Iniciais e Anos Finais",A87=60,"EJA - Presencial - Integrado à Ed. Profissional de Nível Fundamental - FIC",A87=61,"EJA - Semipresencial - Integrado à Ed. Profissional de Nível Fundamental - FIC",A87=62,"EJA - Presencial - Integrado à Ed. Profissional de Nível Médio - FIC",A87=63,"EJA - Semipresencial - Integrado à Ed. Profissional de Nível Médio",A87=65,"EJA - Presencial - Ens. Fundamental Projovem (Urbano)",A87=68,"Curso FIC Concomitante",A87=65,"EJA - Ensino Fundamental - Projovem Urbano",A87=67,"Curso FIC integrado na modalidade EJA - Nível Médio",A87=69,"EJA - Ensino Fundamental - Anos Iniciais",A87=70,"EJA - Ensino Fundamental - Anos Finais",A87=71,"EJA - Ensino Médio",A87=73,"Curso FIC integrado na modalidade EJA - Nível Fundamental (EJA integrada à Educação Profissional de Nível Fundamental)",A87=74,"Curso Técnico Integrado na Modalidade EJA (EJA integrada à Educação Profissional de Nível Médio)")</f>
        <v>EJA - Ensino Médio</v>
      </c>
    </row>
    <row r="88" spans="1:2" ht="13.5" customHeight="1" x14ac:dyDescent="0.2">
      <c r="A88" s="1">
        <v>73</v>
      </c>
      <c r="B88" s="2" t="str" cm="1">
        <f t="array" ref="B88">_xlfn.IFS(A88=0,"Não Informado",A88=1,"Educação Infantil - Creche",A88=2,"Educação Infantil - Pré-escola",A88=3,"Educação Infantil - Unificada",A88=56,"Educação Infantil e Ensino Fundamental Multietapa",A88=4,"Educação Fundamental de 8 anos - 1a Série",A88=5,"Educação Fundamental de 8 anos - 2a Série",A88=6,"Educação Fundamental de 8 anos - 3a Série",A88=7,"Educação Fundamental de 8 anos - 4a Série",A88=8,"Educação Fundamental de 8 anos - 5a Série",A88=9,"Educação Fundamental de 8 anos - 6a Série",A88=10,"Educação Fundamental de 8 anos - 7a Série",A88=11,"Educação Fundamental de 8 anos - 8a Série",A88=12,"Educação Fundamental de 8 anos - Multi",A88=13,"Educação Fundamental de 8 anos - Correção de Fluxo",A88=14,"Educação Fundamental de 9 anos - 1o Ano",A88=15,"Educação Fundamental de 9 anos - 2o Ano",A88=16," Ensino Fundamental de 9 anos - 3o Ano",A88=17," Ensino Fundamental de 9 anos - 4o Ano",A88=18," Ensino Fundamental de 9 anos - 5o Ano",A88=19," Ensino Fundamental de 9 anos - 6o Ano",A88=20," Ensino Fundamental de 9 anos - 7o Ano",A88=21," Ensino Fundamental de 9 anos - 8o Ano",A88=41," Ensino Fundamental de 9 anos - 9o Ano",A88=22," Ensino Fundamental de 9 anos - Multi",A88=23," Ensino Fundamental de 9 anos - Correção de Fluxo",A88=24," Ensino Fundamental de 9 anos - Multi 8 e 9 anos",A88=25,"Ensino Médio - 1a Série",A88=26,"Ensino Médio - 2a Série",A88=27,"Ensino Médio - 3a Série",A88=28,"Ensino Médio - 4a Série",A88=29,"Ensino Médio - Não Seriada",A88=30,"Ensino Médio - Integrado a 1a Série",A88=31,"Ensino Médio - Integrado a 2a Série",A88=32,"Ensino Médio - Integrado a 3a Série",A88=33,"Ensino Médio - Integrado a 4a Série",A88=34,"Ensino Médio - Integrado Não Seriada",A88=35,"Ensino Médio - Normal/Magistério 1a Série",A88=36,"Ensino Médio - Normal/Magistério 2a Série",A88=37,"Ensino Médio - Normal/Magistério 3a Série",A88=38,"Ensino Médio - Normal/Magistério 4a Série",A88=39,"Ensino Profissional (Concomitante)",A88=40,"Ensino Profissional (Subsequente)",A88=64,"Ensino Profissional Mista (Concomitante e Subsequente)",A88=43,"EJA - Presencial - Ens. Fundamental Anos Iniciais",A88=44,"EJA - Presencial - Ens. Fundamental Anos Finais",A88=45,"EJA - Presencial - Ensino Médio",A88=46,"EJA - Semipresencial - Ens. Fundamental Anos Iniciais",A88=47,"EJA - Semipresencial - Ens. Fundamental Anos Finais",A88=48,"EJA - Semipresencial - Ensino Médio",A88=51,"EJA - Presencial - Ens. Fundamental Anos Iniciais e Anos Finais",A88=58,"EJA - Semipresencial - Ens. Fundamental Anos Iniciais e Anos Finais",A88=60,"EJA - Presencial - Integrado à Ed. Profissional de Nível Fundamental - FIC",A88=61,"EJA - Semipresencial - Integrado à Ed. Profissional de Nível Fundamental - FIC",A88=62,"EJA - Presencial - Integrado à Ed. Profissional de Nível Médio - FIC",A88=63,"EJA - Semipresencial - Integrado à Ed. Profissional de Nível Médio",A88=65,"EJA - Presencial - Ens. Fundamental Projovem (Urbano)",A88=68,"Curso FIC Concomitante",A88=65,"EJA - Ensino Fundamental - Projovem Urbano",A88=67,"Curso FIC integrado na modalidade EJA - Nível Médio",A88=69,"EJA - Ensino Fundamental - Anos Iniciais",A88=70,"EJA - Ensino Fundamental - Anos Finais",A88=71,"EJA - Ensino Médio",A88=73,"Curso FIC integrado na modalidade EJA - Nível Fundamental (EJA integrada à Educação Profissional de Nível Fundamental)",A88=74,"Curso Técnico Integrado na Modalidade EJA (EJA integrada à Educação Profissional de Nível Médio)")</f>
        <v>Curso FIC integrado na modalidade EJA - Nível Fundamental (EJA integrada à Educação Profissional de Nível Fundamental)</v>
      </c>
    </row>
    <row r="89" spans="1:2" ht="13.5" customHeight="1" x14ac:dyDescent="0.2">
      <c r="A89" s="1">
        <v>74</v>
      </c>
      <c r="B89" s="2" t="str" cm="1">
        <f t="array" ref="B89">_xlfn.IFS(A89=0,"Não Informado",A89=1,"Educação Infantil - Creche",A89=2,"Educação Infantil - Pré-escola",A89=3,"Educação Infantil - Unificada",A89=56,"Educação Infantil e Ensino Fundamental Multietapa",A89=4,"Educação Fundamental de 8 anos - 1a Série",A89=5,"Educação Fundamental de 8 anos - 2a Série",A89=6,"Educação Fundamental de 8 anos - 3a Série",A89=7,"Educação Fundamental de 8 anos - 4a Série",A89=8,"Educação Fundamental de 8 anos - 5a Série",A89=9,"Educação Fundamental de 8 anos - 6a Série",A89=10,"Educação Fundamental de 8 anos - 7a Série",A89=11,"Educação Fundamental de 8 anos - 8a Série",A89=12,"Educação Fundamental de 8 anos - Multi",A89=13,"Educação Fundamental de 8 anos - Correção de Fluxo",A89=14,"Educação Fundamental de 9 anos - 1o Ano",A89=15,"Educação Fundamental de 9 anos - 2o Ano",A89=16," Ensino Fundamental de 9 anos - 3o Ano",A89=17," Ensino Fundamental de 9 anos - 4o Ano",A89=18," Ensino Fundamental de 9 anos - 5o Ano",A89=19," Ensino Fundamental de 9 anos - 6o Ano",A89=20," Ensino Fundamental de 9 anos - 7o Ano",A89=21," Ensino Fundamental de 9 anos - 8o Ano",A89=41," Ensino Fundamental de 9 anos - 9o Ano",A89=22," Ensino Fundamental de 9 anos - Multi",A89=23," Ensino Fundamental de 9 anos - Correção de Fluxo",A89=24," Ensino Fundamental de 9 anos - Multi 8 e 9 anos",A89=25,"Ensino Médio - 1a Série",A89=26,"Ensino Médio - 2a Série",A89=27,"Ensino Médio - 3a Série",A89=28,"Ensino Médio - 4a Série",A89=29,"Ensino Médio - Não Seriada",A89=30,"Ensino Médio - Integrado a 1a Série",A89=31,"Ensino Médio - Integrado a 2a Série",A89=32,"Ensino Médio - Integrado a 3a Série",A89=33,"Ensino Médio - Integrado a 4a Série",A89=34,"Ensino Médio - Integrado Não Seriada",A89=35,"Ensino Médio - Normal/Magistério 1a Série",A89=36,"Ensino Médio - Normal/Magistério 2a Série",A89=37,"Ensino Médio - Normal/Magistério 3a Série",A89=38,"Ensino Médio - Normal/Magistério 4a Série",A89=39,"Ensino Profissional (Concomitante)",A89=40,"Ensino Profissional (Subsequente)",A89=64,"Ensino Profissional Mista (Concomitante e Subsequente)",A89=43,"EJA - Presencial - Ens. Fundamental Anos Iniciais",A89=44,"EJA - Presencial - Ens. Fundamental Anos Finais",A89=45,"EJA - Presencial - Ensino Médio",A89=46,"EJA - Semipresencial - Ens. Fundamental Anos Iniciais",A89=47,"EJA - Semipresencial - Ens. Fundamental Anos Finais",A89=48,"EJA - Semipresencial - Ensino Médio",A89=51,"EJA - Presencial - Ens. Fundamental Anos Iniciais e Anos Finais",A89=58,"EJA - Semipresencial - Ens. Fundamental Anos Iniciais e Anos Finais",A89=60,"EJA - Presencial - Integrado à Ed. Profissional de Nível Fundamental - FIC",A89=61,"EJA - Semipresencial - Integrado à Ed. Profissional de Nível Fundamental - FIC",A89=62,"EJA - Presencial - Integrado à Ed. Profissional de Nível Médio - FIC",A89=63,"EJA - Semipresencial - Integrado à Ed. Profissional de Nível Médio",A89=65,"EJA - Presencial - Ens. Fundamental Projovem (Urbano)",A89=68,"Curso FIC Concomitante",A89=65,"EJA - Ensino Fundamental - Projovem Urbano",A89=67,"Curso FIC integrado na modalidade EJA - Nível Médio",A89=69,"EJA - Ensino Fundamental - Anos Iniciais",A89=70,"EJA - Ensino Fundamental - Anos Finais",A89=71,"EJA - Ensino Médio",A89=73,"Curso FIC integrado na modalidade EJA - Nível Fundamental (EJA integrada à Educação Profissional de Nível Fundamental)",A89=74,"Curso Técnico Integrado na Modalidade EJA (EJA integrada à Educação Profissional de Nível Médio)")</f>
        <v>Curso Técnico Integrado na Modalidade EJA (EJA integrada à Educação Profissional de Nível Médio)</v>
      </c>
    </row>
    <row r="90" spans="1:2" ht="13.5" customHeight="1" x14ac:dyDescent="0.2">
      <c r="A90" s="1"/>
      <c r="B90" s="2"/>
    </row>
    <row r="91" spans="1:2" ht="13.5" customHeight="1" x14ac:dyDescent="0.2">
      <c r="A91" s="40" t="s">
        <v>7</v>
      </c>
      <c r="B91" s="41"/>
    </row>
    <row r="92" spans="1:2" ht="13.5" customHeight="1" x14ac:dyDescent="0.2">
      <c r="A92" s="1">
        <v>1</v>
      </c>
      <c r="B92" s="2" t="str">
        <f t="shared" ref="B92:B100" si="3">IF(A92=1,"Educação Infantil Etapas 1 e 2)",IF(A92=2,"Anos Iniciais do Ensino Fundamental (Etapas 4, 5, 6, 7, 14, 15, 16, 17 e 18)",IF(A92=3,"Anos Finais do Ensino Fundamental (Etapas 8, 9, 10, 11, 19, 20, 21, 41)",IF(A92=4,"Ensino Médio Propedêutico (Etapas 25, 26, 27, 28 e 29)",IF(A92=5,"Ensino Médio Normal/Magistério (Etapas 35, 36, 37 e 38)",IF(A92=7,"Educação Profissional (Etapas 39, 40 e 68)",IF(A92=8,"EJA - Ensino Fundamental (Etapas 43, 44, 46, 47, 60, 61, 65, 69, 70 e 73)",IF(A92=9,"EJA - Ensino Médio (Etapas 45, 48, 67 e 71)",IF(ISBLANK(A92),"Não Informado",)))))))))</f>
        <v>Educação Infantil Etapas 1 e 2)</v>
      </c>
    </row>
    <row r="93" spans="1:2" ht="13.5" customHeight="1" x14ac:dyDescent="0.2">
      <c r="A93" s="1">
        <v>2</v>
      </c>
      <c r="B93" s="2" t="str">
        <f t="shared" si="3"/>
        <v>Anos Iniciais do Ensino Fundamental (Etapas 4, 5, 6, 7, 14, 15, 16, 17 e 18)</v>
      </c>
    </row>
    <row r="94" spans="1:2" ht="13.5" customHeight="1" x14ac:dyDescent="0.2">
      <c r="A94" s="1">
        <v>3</v>
      </c>
      <c r="B94" s="2" t="str">
        <f t="shared" si="3"/>
        <v>Anos Finais do Ensino Fundamental (Etapas 8, 9, 10, 11, 19, 20, 21, 41)</v>
      </c>
    </row>
    <row r="95" spans="1:2" ht="13.5" customHeight="1" x14ac:dyDescent="0.2">
      <c r="A95" s="1">
        <v>4</v>
      </c>
      <c r="B95" s="2" t="str">
        <f t="shared" si="3"/>
        <v>Ensino Médio Propedêutico (Etapas 25, 26, 27, 28 e 29)</v>
      </c>
    </row>
    <row r="96" spans="1:2" ht="13.5" customHeight="1" x14ac:dyDescent="0.2">
      <c r="A96" s="1">
        <v>5</v>
      </c>
      <c r="B96" s="2" t="str">
        <f t="shared" si="3"/>
        <v>Ensino Médio Normal/Magistério (Etapas 35, 36, 37 e 38)</v>
      </c>
    </row>
    <row r="97" spans="1:2" ht="13.5" customHeight="1" x14ac:dyDescent="0.2">
      <c r="A97" s="1">
        <v>7</v>
      </c>
      <c r="B97" s="2" t="str">
        <f t="shared" si="3"/>
        <v>Educação Profissional (Etapas 39, 40 e 68)</v>
      </c>
    </row>
    <row r="98" spans="1:2" ht="13.5" customHeight="1" x14ac:dyDescent="0.2">
      <c r="A98" s="1">
        <v>8</v>
      </c>
      <c r="B98" s="2" t="str">
        <f t="shared" si="3"/>
        <v>EJA - Ensino Fundamental (Etapas 43, 44, 46, 47, 60, 61, 65, 69, 70 e 73)</v>
      </c>
    </row>
    <row r="99" spans="1:2" ht="13.5" customHeight="1" x14ac:dyDescent="0.2">
      <c r="A99" s="1">
        <v>9</v>
      </c>
      <c r="B99" s="2" t="str">
        <f t="shared" si="3"/>
        <v>EJA - Ensino Médio (Etapas 45, 48, 67 e 71)</v>
      </c>
    </row>
    <row r="100" spans="1:2" ht="13.5" customHeight="1" x14ac:dyDescent="0.2">
      <c r="A100" s="1"/>
      <c r="B100" s="2" t="str">
        <f t="shared" si="3"/>
        <v>Não Informado</v>
      </c>
    </row>
    <row r="101" spans="1:2" ht="13.5" customHeight="1" x14ac:dyDescent="0.2">
      <c r="A101" s="1"/>
      <c r="B101" s="2" t="s">
        <v>8</v>
      </c>
    </row>
    <row r="102" spans="1:2" ht="13.5" customHeight="1" x14ac:dyDescent="0.2">
      <c r="A102" s="1"/>
      <c r="B102" s="2"/>
    </row>
    <row r="103" spans="1:2" ht="15.75" customHeight="1" x14ac:dyDescent="0.2">
      <c r="A103" s="40" t="s">
        <v>9</v>
      </c>
      <c r="B103" s="41"/>
    </row>
    <row r="104" spans="1:2" ht="15" customHeight="1" x14ac:dyDescent="0.2">
      <c r="A104" s="1">
        <v>1</v>
      </c>
      <c r="B104" s="2" t="str">
        <f t="shared" ref="B104:B106" si="4">IF(A104=1,"Brasileira",IF(A104=2,"Brasileira - nascido no exterior ou naturalizado",IF(A104=3,"Estrangeira",)))</f>
        <v>Brasileira</v>
      </c>
    </row>
    <row r="105" spans="1:2" ht="15" customHeight="1" x14ac:dyDescent="0.2">
      <c r="A105" s="1">
        <v>2</v>
      </c>
      <c r="B105" s="2" t="str">
        <f t="shared" si="4"/>
        <v>Brasileira - nascido no exterior ou naturalizado</v>
      </c>
    </row>
    <row r="106" spans="1:2" ht="15" customHeight="1" x14ac:dyDescent="0.2">
      <c r="A106" s="1">
        <v>3</v>
      </c>
      <c r="B106" s="2" t="str">
        <f t="shared" si="4"/>
        <v>Estrangeira</v>
      </c>
    </row>
    <row r="107" spans="1:2" ht="15" customHeight="1" x14ac:dyDescent="0.2">
      <c r="A107" s="1"/>
      <c r="B107" s="2"/>
    </row>
    <row r="108" spans="1:2" ht="15" customHeight="1" x14ac:dyDescent="0.2">
      <c r="A108" s="3" t="s">
        <v>10</v>
      </c>
      <c r="B108" s="4"/>
    </row>
    <row r="109" spans="1:2" ht="15" customHeight="1" x14ac:dyDescent="0.2">
      <c r="A109" s="1">
        <v>0</v>
      </c>
      <c r="B109" s="2" t="str">
        <f t="shared" ref="B109:B114" si="5">IF(A109=0,"Não",IF(A109=1,"Unificada",IF(A109=2,"Multietapa",IF(A109=3,"Multi",IF(A109=4,"Correção de Fluxo",IF(A109=5,"Mista (Concomitante e Subsequente)"))))))</f>
        <v>Não</v>
      </c>
    </row>
    <row r="110" spans="1:2" ht="15" customHeight="1" x14ac:dyDescent="0.2">
      <c r="A110" s="1">
        <v>1</v>
      </c>
      <c r="B110" s="2" t="str">
        <f t="shared" si="5"/>
        <v>Unificada</v>
      </c>
    </row>
    <row r="111" spans="1:2" ht="15" customHeight="1" x14ac:dyDescent="0.2">
      <c r="A111" s="1">
        <v>2</v>
      </c>
      <c r="B111" s="2" t="str">
        <f t="shared" si="5"/>
        <v>Multietapa</v>
      </c>
    </row>
    <row r="112" spans="1:2" ht="15" customHeight="1" x14ac:dyDescent="0.2">
      <c r="A112" s="1">
        <v>3</v>
      </c>
      <c r="B112" s="2" t="str">
        <f t="shared" si="5"/>
        <v>Multi</v>
      </c>
    </row>
    <row r="113" spans="1:2" ht="15" customHeight="1" x14ac:dyDescent="0.2">
      <c r="A113" s="1">
        <v>4</v>
      </c>
      <c r="B113" s="2" t="str">
        <f t="shared" si="5"/>
        <v>Correção de Fluxo</v>
      </c>
    </row>
    <row r="114" spans="1:2" ht="15" customHeight="1" x14ac:dyDescent="0.2">
      <c r="A114" s="1">
        <v>5</v>
      </c>
      <c r="B114" s="2" t="str">
        <f t="shared" si="5"/>
        <v>Mista (Concomitante e Subsequente)</v>
      </c>
    </row>
    <row r="115" spans="1:2" ht="15" customHeight="1" x14ac:dyDescent="0.2">
      <c r="A115" s="1"/>
      <c r="B115" s="2"/>
    </row>
    <row r="116" spans="1:2" ht="15.75" customHeight="1" x14ac:dyDescent="0.2">
      <c r="A116" s="3" t="s">
        <v>11</v>
      </c>
      <c r="B116" s="4"/>
    </row>
    <row r="117" spans="1:2" ht="15.75" customHeight="1" x14ac:dyDescent="0.2">
      <c r="A117" s="1">
        <v>1</v>
      </c>
      <c r="B117" s="2" t="str">
        <f t="shared" ref="B117:B127" si="6">IF(A117=1,"18-",IF(A117=2,"19-24",IF(A117=3,"25-29",IF(A117=4,"30-34",IF(A117=5,"35-39",IF(A117=6,"40-44",IF(A117=7,"45-49",IF(A117=8,"50-54",IF(A117=9,"55-59",IF(A117=10,"60-64",IF(A117=11,"65+")))))))))))</f>
        <v>18-</v>
      </c>
    </row>
    <row r="118" spans="1:2" ht="15.75" customHeight="1" x14ac:dyDescent="0.2">
      <c r="A118" s="1">
        <v>2</v>
      </c>
      <c r="B118" s="2" t="str">
        <f t="shared" si="6"/>
        <v>19-24</v>
      </c>
    </row>
    <row r="119" spans="1:2" ht="15.75" customHeight="1" x14ac:dyDescent="0.2">
      <c r="A119" s="1">
        <v>3</v>
      </c>
      <c r="B119" s="2" t="str">
        <f t="shared" si="6"/>
        <v>25-29</v>
      </c>
    </row>
    <row r="120" spans="1:2" ht="15.75" customHeight="1" x14ac:dyDescent="0.2">
      <c r="A120" s="1">
        <v>4</v>
      </c>
      <c r="B120" s="2" t="str">
        <f t="shared" si="6"/>
        <v>30-34</v>
      </c>
    </row>
    <row r="121" spans="1:2" ht="15.75" customHeight="1" x14ac:dyDescent="0.2">
      <c r="A121" s="1">
        <v>5</v>
      </c>
      <c r="B121" s="2" t="str">
        <f t="shared" si="6"/>
        <v>35-39</v>
      </c>
    </row>
    <row r="122" spans="1:2" ht="15.75" customHeight="1" x14ac:dyDescent="0.2">
      <c r="A122" s="1">
        <v>6</v>
      </c>
      <c r="B122" s="2" t="str">
        <f t="shared" si="6"/>
        <v>40-44</v>
      </c>
    </row>
    <row r="123" spans="1:2" ht="15.75" customHeight="1" x14ac:dyDescent="0.2">
      <c r="A123" s="1">
        <v>7</v>
      </c>
      <c r="B123" s="2" t="str">
        <f t="shared" si="6"/>
        <v>45-49</v>
      </c>
    </row>
    <row r="124" spans="1:2" ht="15.75" customHeight="1" x14ac:dyDescent="0.2">
      <c r="A124" s="1">
        <v>8</v>
      </c>
      <c r="B124" s="2" t="str">
        <f t="shared" si="6"/>
        <v>50-54</v>
      </c>
    </row>
    <row r="125" spans="1:2" ht="15.75" customHeight="1" x14ac:dyDescent="0.2">
      <c r="A125" s="1">
        <v>9</v>
      </c>
      <c r="B125" s="2" t="str">
        <f t="shared" si="6"/>
        <v>55-59</v>
      </c>
    </row>
    <row r="126" spans="1:2" ht="15.75" customHeight="1" x14ac:dyDescent="0.2">
      <c r="A126" s="1">
        <v>10</v>
      </c>
      <c r="B126" s="2" t="str">
        <f t="shared" si="6"/>
        <v>60-64</v>
      </c>
    </row>
    <row r="127" spans="1:2" ht="15.75" customHeight="1" x14ac:dyDescent="0.2">
      <c r="A127" s="5">
        <v>11</v>
      </c>
      <c r="B127" s="2" t="str">
        <f t="shared" si="6"/>
        <v>65+</v>
      </c>
    </row>
    <row r="128" spans="1:2" ht="15.75" customHeight="1" x14ac:dyDescent="0.2">
      <c r="A128" s="42" t="s">
        <v>12</v>
      </c>
      <c r="B128" s="43"/>
    </row>
    <row r="129" spans="1:2" ht="18.75" customHeight="1" x14ac:dyDescent="0.2">
      <c r="A129" s="36"/>
      <c r="B129" s="37"/>
    </row>
    <row r="130" spans="1:2" ht="18.75" customHeight="1" x14ac:dyDescent="0.2">
      <c r="A130" s="3" t="s">
        <v>13</v>
      </c>
      <c r="B130" s="6"/>
    </row>
    <row r="131" spans="1:2" ht="15.75" customHeight="1" x14ac:dyDescent="0.2">
      <c r="A131" s="1">
        <v>0</v>
      </c>
      <c r="B131" s="2" t="str">
        <f t="shared" ref="B131:B136" si="7">IF(A131=0,"Não Informado",IF(A131=1,"Pública Federal",IF(A131=2,"Pública Estadual",IF(A131=3,"Pública Municipal",IF(A131=4,"Privada",IF(ISBLANK(A131),"Não Informado"))))))</f>
        <v>Não Informado</v>
      </c>
    </row>
    <row r="132" spans="1:2" ht="15.75" customHeight="1" x14ac:dyDescent="0.2">
      <c r="A132" s="1">
        <v>1</v>
      </c>
      <c r="B132" s="2" t="str">
        <f t="shared" si="7"/>
        <v>Pública Federal</v>
      </c>
    </row>
    <row r="133" spans="1:2" ht="15.75" customHeight="1" x14ac:dyDescent="0.2">
      <c r="A133" s="1">
        <v>2</v>
      </c>
      <c r="B133" s="2" t="str">
        <f t="shared" si="7"/>
        <v>Pública Estadual</v>
      </c>
    </row>
    <row r="134" spans="1:2" ht="15.75" customHeight="1" x14ac:dyDescent="0.2">
      <c r="A134" s="1">
        <v>3</v>
      </c>
      <c r="B134" s="2" t="str">
        <f t="shared" si="7"/>
        <v>Pública Municipal</v>
      </c>
    </row>
    <row r="135" spans="1:2" ht="15.75" customHeight="1" x14ac:dyDescent="0.2">
      <c r="A135" s="1">
        <v>4</v>
      </c>
      <c r="B135" s="2" t="str">
        <f t="shared" si="7"/>
        <v>Privada</v>
      </c>
    </row>
    <row r="136" spans="1:2" ht="15.75" customHeight="1" x14ac:dyDescent="0.2">
      <c r="A136" s="1"/>
      <c r="B136" s="2" t="str">
        <f t="shared" si="7"/>
        <v>Não Informado</v>
      </c>
    </row>
    <row r="137" spans="1:2" ht="15.75" customHeight="1" x14ac:dyDescent="0.2">
      <c r="A137" s="1"/>
      <c r="B137" s="2"/>
    </row>
    <row r="138" spans="1:2" ht="15.75" customHeight="1" x14ac:dyDescent="0.2">
      <c r="A138" s="3" t="s">
        <v>14</v>
      </c>
      <c r="B138" s="6"/>
    </row>
    <row r="139" spans="1:2" ht="15.75" customHeight="1" x14ac:dyDescent="0.2">
      <c r="A139" s="1">
        <v>0</v>
      </c>
      <c r="B139" s="2" t="str">
        <f t="shared" ref="B139:B143" si="8">IF(A139=0,"Não Privada",IF(A139=1,"Particular",IF(A139=2,"Comunitária",IF(A139=3,"Confessional",IF(A139=4,"Filantrópica")))))</f>
        <v>Não Privada</v>
      </c>
    </row>
    <row r="140" spans="1:2" ht="15.75" customHeight="1" x14ac:dyDescent="0.2">
      <c r="A140" s="1">
        <v>1</v>
      </c>
      <c r="B140" s="2" t="str">
        <f t="shared" si="8"/>
        <v>Particular</v>
      </c>
    </row>
    <row r="141" spans="1:2" ht="15.75" customHeight="1" x14ac:dyDescent="0.2">
      <c r="A141" s="1">
        <v>2</v>
      </c>
      <c r="B141" s="2" t="str">
        <f t="shared" si="8"/>
        <v>Comunitária</v>
      </c>
    </row>
    <row r="142" spans="1:2" ht="15.75" customHeight="1" x14ac:dyDescent="0.2">
      <c r="A142" s="1">
        <v>3</v>
      </c>
      <c r="B142" s="2" t="str">
        <f t="shared" si="8"/>
        <v>Confessional</v>
      </c>
    </row>
    <row r="143" spans="1:2" ht="15.75" customHeight="1" x14ac:dyDescent="0.2">
      <c r="A143" s="1">
        <v>4</v>
      </c>
      <c r="B143" s="2" t="str">
        <f t="shared" si="8"/>
        <v>Filantrópica</v>
      </c>
    </row>
    <row r="144" spans="1:2" ht="15.75" customHeight="1" x14ac:dyDescent="0.2">
      <c r="A144" s="1"/>
      <c r="B144" s="2"/>
    </row>
    <row r="145" spans="1:2" ht="15.75" customHeight="1" x14ac:dyDescent="0.2">
      <c r="A145" s="3" t="s">
        <v>15</v>
      </c>
      <c r="B145" s="6"/>
    </row>
    <row r="146" spans="1:2" ht="15.75" customHeight="1" x14ac:dyDescent="0.2">
      <c r="A146" s="1">
        <v>1</v>
      </c>
      <c r="B146" s="2" t="str">
        <f t="shared" ref="B146:B149" si="9">IF(A146=1,"Em Atividade",IF(A146=2,"Paralisada",IF(A146=3,"Extinta",IF(A146=4,"Exista no Ano Anterior"))))</f>
        <v>Em Atividade</v>
      </c>
    </row>
    <row r="147" spans="1:2" ht="15.75" customHeight="1" x14ac:dyDescent="0.2">
      <c r="A147" s="1">
        <v>2</v>
      </c>
      <c r="B147" s="2" t="str">
        <f t="shared" si="9"/>
        <v>Paralisada</v>
      </c>
    </row>
    <row r="148" spans="1:2" ht="15.75" customHeight="1" x14ac:dyDescent="0.2">
      <c r="A148" s="1">
        <v>3</v>
      </c>
      <c r="B148" s="2" t="str">
        <f t="shared" si="9"/>
        <v>Extinta</v>
      </c>
    </row>
    <row r="149" spans="1:2" ht="15.75" customHeight="1" x14ac:dyDescent="0.2">
      <c r="A149" s="1">
        <v>4</v>
      </c>
      <c r="B149" s="2" t="str">
        <f t="shared" si="9"/>
        <v>Exista no Ano Anterior</v>
      </c>
    </row>
    <row r="150" spans="1:2" ht="15.75" customHeight="1" x14ac:dyDescent="0.2">
      <c r="A150" s="1"/>
      <c r="B150" s="2"/>
    </row>
    <row r="151" spans="1:2" ht="15.75" customHeight="1" x14ac:dyDescent="0.2">
      <c r="A151" s="3" t="s">
        <v>16</v>
      </c>
      <c r="B151" s="6"/>
    </row>
    <row r="152" spans="1:2" ht="15.75" customHeight="1" x14ac:dyDescent="0.2">
      <c r="A152" s="1">
        <v>1</v>
      </c>
      <c r="B152" s="2" t="str">
        <f t="shared" ref="B152:B153" si="10">IF(A152=1,"Sim",IF(A152=2,"Não"))</f>
        <v>Sim</v>
      </c>
    </row>
    <row r="153" spans="1:2" ht="15.75" customHeight="1" x14ac:dyDescent="0.2">
      <c r="A153" s="1">
        <v>2</v>
      </c>
      <c r="B153" s="2" t="str">
        <f t="shared" si="10"/>
        <v>Não</v>
      </c>
    </row>
    <row r="154" spans="1:2" ht="15.75" customHeight="1" x14ac:dyDescent="0.2">
      <c r="A154" s="1"/>
      <c r="B154" s="2"/>
    </row>
    <row r="155" spans="1:2" ht="15.75" customHeight="1" x14ac:dyDescent="0.2">
      <c r="A155" s="3" t="s">
        <v>17</v>
      </c>
      <c r="B155" s="6"/>
    </row>
    <row r="156" spans="1:2" ht="15.75" customHeight="1" x14ac:dyDescent="0.2">
      <c r="A156" s="1">
        <v>0</v>
      </c>
      <c r="B156" s="2" t="str">
        <f t="shared" ref="B156:B159" si="11">IF(A156=0,"Não Conveniada",IF(A156=1,"Estadual",IF(A156=2,"Municipal",IF(A156=3,"Estadual e Municipal"))))</f>
        <v>Não Conveniada</v>
      </c>
    </row>
    <row r="157" spans="1:2" ht="15.75" customHeight="1" x14ac:dyDescent="0.2">
      <c r="A157" s="1">
        <v>1</v>
      </c>
      <c r="B157" s="2" t="str">
        <f t="shared" si="11"/>
        <v>Estadual</v>
      </c>
    </row>
    <row r="158" spans="1:2" ht="15.75" customHeight="1" x14ac:dyDescent="0.2">
      <c r="A158" s="1">
        <v>2</v>
      </c>
      <c r="B158" s="2" t="str">
        <f t="shared" si="11"/>
        <v>Municipal</v>
      </c>
    </row>
    <row r="159" spans="1:2" ht="15.75" customHeight="1" x14ac:dyDescent="0.2">
      <c r="A159" s="1">
        <v>3</v>
      </c>
      <c r="B159" s="2" t="str">
        <f t="shared" si="11"/>
        <v>Estadual e Municipal</v>
      </c>
    </row>
    <row r="160" spans="1:2" ht="15.75" customHeight="1" x14ac:dyDescent="0.2">
      <c r="A160" s="1"/>
      <c r="B160" s="2"/>
    </row>
    <row r="161" spans="1:2" ht="15.75" customHeight="1" x14ac:dyDescent="0.2">
      <c r="A161" s="3" t="s">
        <v>18</v>
      </c>
      <c r="B161" s="6"/>
    </row>
    <row r="162" spans="1:2" ht="15.75" customHeight="1" x14ac:dyDescent="0.2">
      <c r="A162" s="1">
        <v>0</v>
      </c>
      <c r="B162" s="2" t="str">
        <f t="shared" ref="B162:B165" si="12">IF(A162=0,"Não Informado",IF(A162=1,"Próprio",IF(A162=2,"Alugado",IF(A162=3,"Cedido"))))</f>
        <v>Não Informado</v>
      </c>
    </row>
    <row r="163" spans="1:2" ht="15.75" customHeight="1" x14ac:dyDescent="0.2">
      <c r="A163" s="1">
        <v>1</v>
      </c>
      <c r="B163" s="2" t="str">
        <f t="shared" si="12"/>
        <v>Próprio</v>
      </c>
    </row>
    <row r="164" spans="1:2" ht="15.75" customHeight="1" x14ac:dyDescent="0.2">
      <c r="A164" s="1">
        <v>2</v>
      </c>
      <c r="B164" s="2" t="str">
        <f t="shared" si="12"/>
        <v>Alugado</v>
      </c>
    </row>
    <row r="165" spans="1:2" ht="15.75" customHeight="1" x14ac:dyDescent="0.2">
      <c r="A165" s="1">
        <v>3</v>
      </c>
      <c r="B165" s="2" t="str">
        <f t="shared" si="12"/>
        <v>Cedido</v>
      </c>
    </row>
    <row r="166" spans="1:2" ht="15.75" customHeight="1" x14ac:dyDescent="0.2">
      <c r="A166" s="1"/>
      <c r="B166" s="2"/>
    </row>
    <row r="167" spans="1:2" ht="15.75" customHeight="1" x14ac:dyDescent="0.2">
      <c r="A167" s="3" t="s">
        <v>19</v>
      </c>
      <c r="B167" s="6"/>
    </row>
    <row r="168" spans="1:2" ht="15.75" customHeight="1" x14ac:dyDescent="0.2">
      <c r="A168" s="1">
        <v>1</v>
      </c>
      <c r="B168" s="2" t="str">
        <f t="shared" ref="B168:B169" si="13">IF(A168=1,"Oferece",IF(A168=0,"Não Oferece"))</f>
        <v>Oferece</v>
      </c>
    </row>
    <row r="169" spans="1:2" ht="15.75" customHeight="1" x14ac:dyDescent="0.2">
      <c r="A169" s="1">
        <v>0</v>
      </c>
      <c r="B169" s="2" t="str">
        <f t="shared" si="13"/>
        <v>Não Oferece</v>
      </c>
    </row>
    <row r="170" spans="1:2" ht="15.75" customHeight="1" x14ac:dyDescent="0.2">
      <c r="A170" s="1"/>
      <c r="B170" s="2"/>
    </row>
    <row r="171" spans="1:2" ht="15.75" customHeight="1" x14ac:dyDescent="0.2">
      <c r="A171" s="3" t="s">
        <v>20</v>
      </c>
      <c r="B171" s="6"/>
    </row>
    <row r="172" spans="1:2" ht="15.75" customHeight="1" x14ac:dyDescent="0.2">
      <c r="A172" s="1">
        <v>0</v>
      </c>
      <c r="B172" s="2" t="str">
        <f t="shared" ref="B172:B174" si="14">IF(A172=0,"Não Oferece",IF(A172=1,"Não Exclusivamente",IF(A172=2,"Exclusivamente")))</f>
        <v>Não Oferece</v>
      </c>
    </row>
    <row r="173" spans="1:2" ht="15.75" customHeight="1" x14ac:dyDescent="0.2">
      <c r="A173" s="1">
        <v>1</v>
      </c>
      <c r="B173" s="2" t="str">
        <f t="shared" si="14"/>
        <v>Não Exclusivamente</v>
      </c>
    </row>
    <row r="174" spans="1:2" ht="15.75" customHeight="1" x14ac:dyDescent="0.2">
      <c r="A174" s="1">
        <v>2</v>
      </c>
      <c r="B174" s="2" t="str">
        <f t="shared" si="14"/>
        <v>Exclusivamente</v>
      </c>
    </row>
    <row r="175" spans="1:2" ht="15.75" customHeight="1" x14ac:dyDescent="0.2">
      <c r="A175" s="1"/>
      <c r="B175" s="2"/>
    </row>
    <row r="176" spans="1:2" ht="15.75" customHeight="1" x14ac:dyDescent="0.2">
      <c r="A176" s="3" t="s">
        <v>21</v>
      </c>
      <c r="B176" s="6"/>
    </row>
    <row r="177" spans="1:2" ht="15.75" customHeight="1" x14ac:dyDescent="0.2">
      <c r="A177" s="1">
        <v>0</v>
      </c>
      <c r="B177" s="2" t="str">
        <f t="shared" ref="B177:B179" si="15">IF(A177=0,"Não Oferece",IF(A177=1,"Não Exclusivamente",IF(A177=2,"Exclusivamente")))</f>
        <v>Não Oferece</v>
      </c>
    </row>
    <row r="178" spans="1:2" ht="15.75" customHeight="1" x14ac:dyDescent="0.2">
      <c r="A178" s="1">
        <v>1</v>
      </c>
      <c r="B178" s="2" t="str">
        <f t="shared" si="15"/>
        <v>Não Exclusivamente</v>
      </c>
    </row>
    <row r="179" spans="1:2" ht="15.75" customHeight="1" x14ac:dyDescent="0.2">
      <c r="A179" s="1">
        <v>2</v>
      </c>
      <c r="B179" s="2" t="str">
        <f t="shared" si="15"/>
        <v>Exclusivamente</v>
      </c>
    </row>
    <row r="180" spans="1:2" ht="15.75" customHeight="1" x14ac:dyDescent="0.2">
      <c r="A180" s="1"/>
      <c r="B180" s="2"/>
    </row>
    <row r="181" spans="1:2" ht="15.75" customHeight="1" x14ac:dyDescent="0.2">
      <c r="A181" s="40" t="s">
        <v>5</v>
      </c>
      <c r="B181" s="41"/>
    </row>
    <row r="182" spans="1:2" ht="15.75" customHeight="1" x14ac:dyDescent="0.2">
      <c r="A182" s="1">
        <v>1</v>
      </c>
      <c r="B182" s="2" t="str">
        <f t="shared" ref="B182:B183" si="16">IF(A182=1,"Urbana",IF(A182=2,"Rural"))</f>
        <v>Urbana</v>
      </c>
    </row>
    <row r="183" spans="1:2" ht="15.75" customHeight="1" x14ac:dyDescent="0.2">
      <c r="A183" s="5">
        <v>2</v>
      </c>
      <c r="B183" s="2" t="str">
        <f t="shared" si="16"/>
        <v>Rural</v>
      </c>
    </row>
    <row r="184" spans="1:2" ht="15.75" customHeight="1" x14ac:dyDescent="0.2">
      <c r="A184" s="42" t="s">
        <v>22</v>
      </c>
      <c r="B184" s="43"/>
    </row>
    <row r="185" spans="1:2" ht="18.75" customHeight="1" x14ac:dyDescent="0.2">
      <c r="A185" s="36"/>
      <c r="B185" s="37"/>
    </row>
    <row r="186" spans="1:2" ht="18.75" customHeight="1" x14ac:dyDescent="0.2">
      <c r="A186" s="40" t="s">
        <v>3</v>
      </c>
      <c r="B186" s="41"/>
    </row>
    <row r="187" spans="1:2" ht="15.75" customHeight="1" x14ac:dyDescent="0.2">
      <c r="A187" s="1">
        <v>0</v>
      </c>
      <c r="B187" s="2" t="str">
        <f t="shared" ref="B187:B192" si="17">IF(A187=1,"Branca",IF(A187=2,"Preta",IF(A187=3,"Parda",IF(A187=4,"Amarela",IF(A187=5,"Indígena",IF(A187=0,"Não Informado",))))))</f>
        <v>Não Informado</v>
      </c>
    </row>
    <row r="188" spans="1:2" ht="15.75" customHeight="1" x14ac:dyDescent="0.2">
      <c r="A188" s="1">
        <v>1</v>
      </c>
      <c r="B188" s="2" t="str">
        <f t="shared" si="17"/>
        <v>Branca</v>
      </c>
    </row>
    <row r="189" spans="1:2" ht="15.75" customHeight="1" x14ac:dyDescent="0.2">
      <c r="A189" s="1">
        <v>2</v>
      </c>
      <c r="B189" s="2" t="str">
        <f t="shared" si="17"/>
        <v>Preta</v>
      </c>
    </row>
    <row r="190" spans="1:2" ht="15.75" customHeight="1" x14ac:dyDescent="0.2">
      <c r="A190" s="1">
        <v>3</v>
      </c>
      <c r="B190" s="2" t="str">
        <f t="shared" si="17"/>
        <v>Parda</v>
      </c>
    </row>
    <row r="191" spans="1:2" ht="15.75" customHeight="1" x14ac:dyDescent="0.2">
      <c r="A191" s="1">
        <v>4</v>
      </c>
      <c r="B191" s="2" t="str">
        <f t="shared" si="17"/>
        <v>Amarela</v>
      </c>
    </row>
    <row r="192" spans="1:2" ht="15.75" customHeight="1" x14ac:dyDescent="0.2">
      <c r="A192" s="1">
        <v>5</v>
      </c>
      <c r="B192" s="2" t="str">
        <f t="shared" si="17"/>
        <v>Indígena</v>
      </c>
    </row>
    <row r="193" spans="1:2" ht="15.75" customHeight="1" x14ac:dyDescent="0.2">
      <c r="A193" s="1"/>
      <c r="B193" s="2"/>
    </row>
    <row r="194" spans="1:2" ht="15.75" customHeight="1" x14ac:dyDescent="0.2">
      <c r="A194" s="40" t="s">
        <v>4</v>
      </c>
      <c r="B194" s="41"/>
    </row>
    <row r="195" spans="1:2" ht="15.75" customHeight="1" x14ac:dyDescent="0.2">
      <c r="A195" s="1">
        <v>0</v>
      </c>
      <c r="B195" s="2" t="str">
        <f t="shared" ref="B195:B196" si="18">IF(A195=0,"Masculino",IF(A195=1,"Feminino"))</f>
        <v>Masculino</v>
      </c>
    </row>
    <row r="196" spans="1:2" ht="15.75" customHeight="1" x14ac:dyDescent="0.2">
      <c r="A196" s="1">
        <v>1</v>
      </c>
      <c r="B196" s="2" t="str">
        <f t="shared" si="18"/>
        <v>Feminino</v>
      </c>
    </row>
    <row r="197" spans="1:2" ht="15.75" customHeight="1" x14ac:dyDescent="0.2">
      <c r="A197" s="1"/>
      <c r="B197" s="2"/>
    </row>
    <row r="198" spans="1:2" ht="15.75" customHeight="1" x14ac:dyDescent="0.2">
      <c r="A198" s="40" t="s">
        <v>9</v>
      </c>
      <c r="B198" s="41"/>
    </row>
    <row r="199" spans="1:2" ht="15" customHeight="1" x14ac:dyDescent="0.2">
      <c r="A199" s="1">
        <v>1</v>
      </c>
      <c r="B199" s="2" t="str">
        <f t="shared" ref="B199:B201" si="19">IF(A199=1,"Brasileira",IF(A199=2,"Brasileira - nascido no exterior ou naturalizado",IF(A199=3,"Estrangeira",)))</f>
        <v>Brasileira</v>
      </c>
    </row>
    <row r="200" spans="1:2" ht="15" customHeight="1" x14ac:dyDescent="0.2">
      <c r="A200" s="1">
        <v>2</v>
      </c>
      <c r="B200" s="2" t="str">
        <f t="shared" si="19"/>
        <v>Brasileira - nascido no exterior ou naturalizado</v>
      </c>
    </row>
    <row r="201" spans="1:2" ht="15" customHeight="1" x14ac:dyDescent="0.2">
      <c r="A201" s="1">
        <v>3</v>
      </c>
      <c r="B201" s="2" t="str">
        <f t="shared" si="19"/>
        <v>Estrangeira</v>
      </c>
    </row>
    <row r="202" spans="1:2" ht="15" customHeight="1" x14ac:dyDescent="0.2">
      <c r="A202" s="1"/>
      <c r="B202" s="2"/>
    </row>
    <row r="203" spans="1:2" ht="15" customHeight="1" x14ac:dyDescent="0.2">
      <c r="A203" s="40" t="s">
        <v>5</v>
      </c>
      <c r="B203" s="41"/>
    </row>
    <row r="204" spans="1:2" ht="15.75" customHeight="1" x14ac:dyDescent="0.2">
      <c r="A204" s="1">
        <v>1</v>
      </c>
      <c r="B204" s="2" t="str">
        <f t="shared" ref="B204:B205" si="20">IF(A204=1,"Urbana",IF(A204=2,"Rural"))</f>
        <v>Urbana</v>
      </c>
    </row>
    <row r="205" spans="1:2" ht="15.75" customHeight="1" x14ac:dyDescent="0.2">
      <c r="A205" s="1">
        <v>2</v>
      </c>
      <c r="B205" s="2" t="str">
        <f t="shared" si="20"/>
        <v>Rural</v>
      </c>
    </row>
    <row r="206" spans="1:2" ht="15.75" customHeight="1" x14ac:dyDescent="0.2">
      <c r="A206" s="1"/>
      <c r="B206" s="2"/>
    </row>
    <row r="207" spans="1:2" ht="15.75" customHeight="1" x14ac:dyDescent="0.2">
      <c r="A207" s="40" t="s">
        <v>23</v>
      </c>
      <c r="B207" s="41"/>
    </row>
    <row r="208" spans="1:2" ht="15.75" customHeight="1" x14ac:dyDescent="0.2">
      <c r="A208" s="1">
        <v>0</v>
      </c>
      <c r="B208" s="2" t="str">
        <f t="shared" ref="B208:B213" si="21">IF(A208=0,"Não Informado",IF(A208=1,"Concursado/Efetivo/Estável",IF(A208=2,"Contrato Temporário",IF(A208=3,"Contrato Terceirizado",IF(A208=4,"Contrato CLT",IF(ISBLANK(A208),"Não Informado"))))))</f>
        <v>Não Informado</v>
      </c>
    </row>
    <row r="209" spans="1:2" ht="15.75" customHeight="1" x14ac:dyDescent="0.2">
      <c r="A209" s="1">
        <v>1</v>
      </c>
      <c r="B209" s="2" t="str">
        <f t="shared" si="21"/>
        <v>Concursado/Efetivo/Estável</v>
      </c>
    </row>
    <row r="210" spans="1:2" ht="15.75" customHeight="1" x14ac:dyDescent="0.2">
      <c r="A210" s="1">
        <v>2</v>
      </c>
      <c r="B210" s="2" t="str">
        <f t="shared" si="21"/>
        <v>Contrato Temporário</v>
      </c>
    </row>
    <row r="211" spans="1:2" ht="15.75" customHeight="1" x14ac:dyDescent="0.2">
      <c r="A211" s="1">
        <v>3</v>
      </c>
      <c r="B211" s="2" t="str">
        <f t="shared" si="21"/>
        <v>Contrato Terceirizado</v>
      </c>
    </row>
    <row r="212" spans="1:2" ht="15.75" customHeight="1" x14ac:dyDescent="0.2">
      <c r="A212" s="1">
        <v>4</v>
      </c>
      <c r="B212" s="2" t="str">
        <f t="shared" si="21"/>
        <v>Contrato CLT</v>
      </c>
    </row>
    <row r="213" spans="1:2" ht="15.75" customHeight="1" x14ac:dyDescent="0.2">
      <c r="A213" s="1"/>
      <c r="B213" s="2" t="str">
        <f t="shared" si="21"/>
        <v>Não Informado</v>
      </c>
    </row>
    <row r="214" spans="1:2" ht="15.75" customHeight="1" x14ac:dyDescent="0.2">
      <c r="A214" s="1"/>
      <c r="B214" s="2"/>
    </row>
    <row r="215" spans="1:2" ht="15.75" customHeight="1" x14ac:dyDescent="0.2">
      <c r="A215" s="40" t="s">
        <v>24</v>
      </c>
      <c r="B215" s="41"/>
    </row>
    <row r="216" spans="1:2" ht="15.75" customHeight="1" x14ac:dyDescent="0.2">
      <c r="A216" s="1">
        <v>1</v>
      </c>
      <c r="B216" s="2" t="str">
        <f t="shared" ref="B216:B221" si="22">IF(A216=1,"Fundamental Incompleto",IF(A216=2,"Fundamental Completo",IF(A216=3,"Ensino Médio - Normal/Magistério",IF(A216=4,"Ensino Médio - Normal/Magistério Específico Indígena",IF(A216=5,"Ensino Médio",IF(A216=6,"Superior Completo"))))))</f>
        <v>Fundamental Incompleto</v>
      </c>
    </row>
    <row r="217" spans="1:2" ht="15.75" customHeight="1" x14ac:dyDescent="0.2">
      <c r="A217" s="1">
        <v>2</v>
      </c>
      <c r="B217" s="2" t="str">
        <f t="shared" si="22"/>
        <v>Fundamental Completo</v>
      </c>
    </row>
    <row r="218" spans="1:2" ht="15.75" customHeight="1" x14ac:dyDescent="0.2">
      <c r="A218" s="1">
        <v>3</v>
      </c>
      <c r="B218" s="2" t="str">
        <f t="shared" si="22"/>
        <v>Ensino Médio - Normal/Magistério</v>
      </c>
    </row>
    <row r="219" spans="1:2" ht="15.75" customHeight="1" x14ac:dyDescent="0.2">
      <c r="A219" s="1">
        <v>4</v>
      </c>
      <c r="B219" s="2" t="str">
        <f t="shared" si="22"/>
        <v>Ensino Médio - Normal/Magistério Específico Indígena</v>
      </c>
    </row>
    <row r="220" spans="1:2" ht="15.75" customHeight="1" x14ac:dyDescent="0.2">
      <c r="A220" s="1">
        <v>5</v>
      </c>
      <c r="B220" s="2" t="str">
        <f t="shared" si="22"/>
        <v>Ensino Médio</v>
      </c>
    </row>
    <row r="221" spans="1:2" ht="15.75" customHeight="1" x14ac:dyDescent="0.2">
      <c r="A221" s="1">
        <v>6</v>
      </c>
      <c r="B221" s="2" t="str">
        <f t="shared" si="22"/>
        <v>Superior Completo</v>
      </c>
    </row>
    <row r="222" spans="1:2" ht="15.75" customHeight="1" x14ac:dyDescent="0.2">
      <c r="A222" s="1"/>
      <c r="B222" s="2"/>
    </row>
    <row r="223" spans="1:2" ht="15.75" customHeight="1" x14ac:dyDescent="0.2">
      <c r="A223" s="40" t="s">
        <v>11</v>
      </c>
      <c r="B223" s="41"/>
    </row>
    <row r="224" spans="1:2" ht="15.75" customHeight="1" x14ac:dyDescent="0.2">
      <c r="A224" s="1">
        <v>1</v>
      </c>
      <c r="B224" s="2" t="str">
        <f t="shared" ref="B224:B234" si="23">IF(A224=1,"18-",IF(A224=2,"19-24",IF(A224=3,"25-29",IF(A224=4,"30-34",IF(A224=5,"35-39",IF(A224=6,"40-44",IF(A224=7,"45-49",IF(A224=8,"50-54",IF(A224=9,"55-59",IF(A224=10,"60-64",IF(A224=11,"65+")))))))))))</f>
        <v>18-</v>
      </c>
    </row>
    <row r="225" spans="1:2" ht="15.75" customHeight="1" x14ac:dyDescent="0.2">
      <c r="A225" s="1">
        <v>2</v>
      </c>
      <c r="B225" s="2" t="str">
        <f t="shared" si="23"/>
        <v>19-24</v>
      </c>
    </row>
    <row r="226" spans="1:2" ht="15.75" customHeight="1" x14ac:dyDescent="0.2">
      <c r="A226" s="1">
        <v>3</v>
      </c>
      <c r="B226" s="2" t="str">
        <f t="shared" si="23"/>
        <v>25-29</v>
      </c>
    </row>
    <row r="227" spans="1:2" ht="15.75" customHeight="1" x14ac:dyDescent="0.2">
      <c r="A227" s="1">
        <v>4</v>
      </c>
      <c r="B227" s="2" t="str">
        <f t="shared" si="23"/>
        <v>30-34</v>
      </c>
    </row>
    <row r="228" spans="1:2" ht="15.75" customHeight="1" x14ac:dyDescent="0.2">
      <c r="A228" s="1">
        <v>5</v>
      </c>
      <c r="B228" s="2" t="str">
        <f t="shared" si="23"/>
        <v>35-39</v>
      </c>
    </row>
    <row r="229" spans="1:2" ht="15.75" customHeight="1" x14ac:dyDescent="0.2">
      <c r="A229" s="1">
        <v>6</v>
      </c>
      <c r="B229" s="2" t="str">
        <f t="shared" si="23"/>
        <v>40-44</v>
      </c>
    </row>
    <row r="230" spans="1:2" ht="15.75" customHeight="1" x14ac:dyDescent="0.2">
      <c r="A230" s="1">
        <v>7</v>
      </c>
      <c r="B230" s="2" t="str">
        <f t="shared" si="23"/>
        <v>45-49</v>
      </c>
    </row>
    <row r="231" spans="1:2" ht="15.75" customHeight="1" x14ac:dyDescent="0.2">
      <c r="A231" s="1">
        <v>8</v>
      </c>
      <c r="B231" s="2" t="str">
        <f t="shared" si="23"/>
        <v>50-54</v>
      </c>
    </row>
    <row r="232" spans="1:2" ht="15.75" customHeight="1" x14ac:dyDescent="0.2">
      <c r="A232" s="1">
        <v>9</v>
      </c>
      <c r="B232" s="2" t="str">
        <f t="shared" si="23"/>
        <v>55-59</v>
      </c>
    </row>
    <row r="233" spans="1:2" ht="15.75" customHeight="1" x14ac:dyDescent="0.2">
      <c r="A233" s="1">
        <v>10</v>
      </c>
      <c r="B233" s="2" t="str">
        <f t="shared" si="23"/>
        <v>60-64</v>
      </c>
    </row>
    <row r="234" spans="1:2" ht="15.75" customHeight="1" x14ac:dyDescent="0.2">
      <c r="A234" s="7">
        <v>11</v>
      </c>
      <c r="B234" s="8" t="str">
        <f t="shared" si="23"/>
        <v>65+</v>
      </c>
    </row>
    <row r="235" spans="1:2" ht="15.75" customHeight="1" x14ac:dyDescent="0.2"/>
    <row r="236" spans="1:2" ht="15.75" customHeight="1" x14ac:dyDescent="0.2"/>
    <row r="237" spans="1:2" ht="15.75" customHeight="1" x14ac:dyDescent="0.2"/>
    <row r="238" spans="1:2" ht="15.75" customHeight="1" x14ac:dyDescent="0.2"/>
    <row r="239" spans="1:2" ht="15.75" customHeight="1" x14ac:dyDescent="0.2"/>
    <row r="240" spans="1:2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8">
    <mergeCell ref="A223:B223"/>
    <mergeCell ref="A103:B103"/>
    <mergeCell ref="A128:B129"/>
    <mergeCell ref="A181:B181"/>
    <mergeCell ref="A184:B185"/>
    <mergeCell ref="A186:B186"/>
    <mergeCell ref="A194:B194"/>
    <mergeCell ref="A198:B198"/>
    <mergeCell ref="A24:B24"/>
    <mergeCell ref="A91:B91"/>
    <mergeCell ref="A203:B203"/>
    <mergeCell ref="A207:B207"/>
    <mergeCell ref="A215:B215"/>
    <mergeCell ref="A1:B5"/>
    <mergeCell ref="A6:B7"/>
    <mergeCell ref="A8:B8"/>
    <mergeCell ref="A16:B16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00"/>
  <sheetViews>
    <sheetView showGridLines="0" topLeftCell="A382" workbookViewId="0">
      <selection activeCell="B386" sqref="B386"/>
    </sheetView>
  </sheetViews>
  <sheetFormatPr baseColWidth="10" defaultColWidth="14.5" defaultRowHeight="15" customHeight="1" x14ac:dyDescent="0.2"/>
  <cols>
    <col min="1" max="1" width="5.5" customWidth="1"/>
    <col min="2" max="2" width="78.33203125" customWidth="1"/>
    <col min="3" max="6" width="5.6640625" customWidth="1"/>
    <col min="7" max="26" width="8.6640625" customWidth="1"/>
  </cols>
  <sheetData>
    <row r="1" spans="1:2" ht="15" customHeight="1" x14ac:dyDescent="0.2">
      <c r="A1" s="32" t="s">
        <v>25</v>
      </c>
      <c r="B1" s="33"/>
    </row>
    <row r="2" spans="1:2" ht="15" customHeight="1" x14ac:dyDescent="0.2">
      <c r="A2" s="34"/>
      <c r="B2" s="35"/>
    </row>
    <row r="3" spans="1:2" ht="15" customHeight="1" x14ac:dyDescent="0.2">
      <c r="A3" s="34"/>
      <c r="B3" s="35"/>
    </row>
    <row r="4" spans="1:2" ht="15" customHeight="1" x14ac:dyDescent="0.2">
      <c r="A4" s="34"/>
      <c r="B4" s="35"/>
    </row>
    <row r="5" spans="1:2" ht="15" customHeight="1" x14ac:dyDescent="0.2">
      <c r="A5" s="44"/>
      <c r="B5" s="45"/>
    </row>
    <row r="6" spans="1:2" ht="15" customHeight="1" x14ac:dyDescent="0.2">
      <c r="A6" s="46" t="s">
        <v>26</v>
      </c>
      <c r="B6" s="47"/>
    </row>
    <row r="7" spans="1:2" ht="15" customHeight="1" x14ac:dyDescent="0.2">
      <c r="A7" s="44"/>
      <c r="B7" s="45"/>
    </row>
    <row r="8" spans="1:2" ht="15" customHeight="1" x14ac:dyDescent="0.2">
      <c r="A8" s="1"/>
      <c r="B8" s="2"/>
    </row>
    <row r="9" spans="1:2" ht="15" customHeight="1" x14ac:dyDescent="0.2">
      <c r="A9" s="40" t="s">
        <v>27</v>
      </c>
      <c r="B9" s="41"/>
    </row>
    <row r="10" spans="1:2" ht="15" customHeight="1" x14ac:dyDescent="0.2">
      <c r="A10" s="1">
        <v>1</v>
      </c>
      <c r="B10" s="2" t="str">
        <f t="shared" ref="B10:B14" si="0">IF(A10=1,"Universidade",IF(A10=2,"Centro Universitário",IF(A10=3,"Faculdade",IF(A10=4,"Instituto Federal de Educação Ciência e Tecnologia",IF(A10=5,"Centro Federal de Educação Tecnológica",)))))</f>
        <v>Universidade</v>
      </c>
    </row>
    <row r="11" spans="1:2" ht="15" customHeight="1" x14ac:dyDescent="0.2">
      <c r="A11" s="1">
        <v>2</v>
      </c>
      <c r="B11" s="2" t="str">
        <f t="shared" si="0"/>
        <v>Centro Universitário</v>
      </c>
    </row>
    <row r="12" spans="1:2" x14ac:dyDescent="0.2">
      <c r="A12" s="1">
        <v>3</v>
      </c>
      <c r="B12" s="2" t="str">
        <f t="shared" si="0"/>
        <v>Faculdade</v>
      </c>
    </row>
    <row r="13" spans="1:2" x14ac:dyDescent="0.2">
      <c r="A13" s="1">
        <v>4</v>
      </c>
      <c r="B13" s="2" t="str">
        <f t="shared" si="0"/>
        <v>Instituto Federal de Educação Ciência e Tecnologia</v>
      </c>
    </row>
    <row r="14" spans="1:2" x14ac:dyDescent="0.2">
      <c r="A14" s="1">
        <v>5</v>
      </c>
      <c r="B14" s="2" t="str">
        <f t="shared" si="0"/>
        <v>Centro Federal de Educação Tecnológica</v>
      </c>
    </row>
    <row r="15" spans="1:2" x14ac:dyDescent="0.2">
      <c r="A15" s="1"/>
      <c r="B15" s="2"/>
    </row>
    <row r="16" spans="1:2" x14ac:dyDescent="0.2">
      <c r="A16" s="40" t="s">
        <v>28</v>
      </c>
      <c r="B16" s="41"/>
    </row>
    <row r="17" spans="1:2" x14ac:dyDescent="0.2">
      <c r="A17" s="1">
        <v>1</v>
      </c>
      <c r="B17" s="2" t="str">
        <f t="shared" ref="B17:B21" si="1">IF(A17=1,"Pública Federal",IF(A17=2,"Pública Estadual",IF(A17=3,"Municipal",IF(A17=4,"Privada com fins lucrativos",IF(A17=5,"Privada sem fins lucrativos",IF(A17=6,"Especial",))))))</f>
        <v>Pública Federal</v>
      </c>
    </row>
    <row r="18" spans="1:2" x14ac:dyDescent="0.2">
      <c r="A18" s="1">
        <v>2</v>
      </c>
      <c r="B18" s="2" t="str">
        <f t="shared" si="1"/>
        <v>Pública Estadual</v>
      </c>
    </row>
    <row r="19" spans="1:2" x14ac:dyDescent="0.2">
      <c r="A19" s="1">
        <v>3</v>
      </c>
      <c r="B19" s="2" t="str">
        <f t="shared" si="1"/>
        <v>Municipal</v>
      </c>
    </row>
    <row r="20" spans="1:2" x14ac:dyDescent="0.2">
      <c r="A20" s="1">
        <v>4</v>
      </c>
      <c r="B20" s="2" t="str">
        <f t="shared" si="1"/>
        <v>Privada com fins lucrativos</v>
      </c>
    </row>
    <row r="21" spans="1:2" ht="15.75" customHeight="1" x14ac:dyDescent="0.2">
      <c r="A21" s="1">
        <v>5</v>
      </c>
      <c r="B21" s="2" t="str">
        <f t="shared" si="1"/>
        <v>Privada sem fins lucrativos</v>
      </c>
    </row>
    <row r="22" spans="1:2" ht="15.75" customHeight="1" x14ac:dyDescent="0.2">
      <c r="A22" s="1">
        <v>6</v>
      </c>
      <c r="B22" s="9" t="s">
        <v>29</v>
      </c>
    </row>
    <row r="23" spans="1:2" ht="15.75" customHeight="1" x14ac:dyDescent="0.2">
      <c r="A23" s="1">
        <v>7</v>
      </c>
      <c r="B23" s="2" t="str">
        <f>IF(A22=1,"Pública Federal",IF(A22=2,"Pública Estadual",IF(A22=3,"Municipal",IF(A22=4,"Privada com fins lucrativos",IF(A22=5,"Privada sem fins lucrativos",IF(A22=6,"Especial",))))))</f>
        <v>Especial</v>
      </c>
    </row>
    <row r="24" spans="1:2" ht="15.75" customHeight="1" x14ac:dyDescent="0.2">
      <c r="A24" s="1"/>
      <c r="B24" s="2"/>
    </row>
    <row r="25" spans="1:2" ht="18.75" customHeight="1" x14ac:dyDescent="0.2">
      <c r="A25" s="46" t="s">
        <v>30</v>
      </c>
      <c r="B25" s="47"/>
    </row>
    <row r="26" spans="1:2" ht="15" customHeight="1" x14ac:dyDescent="0.2">
      <c r="A26" s="44"/>
      <c r="B26" s="45"/>
    </row>
    <row r="27" spans="1:2" ht="15.75" customHeight="1" x14ac:dyDescent="0.2">
      <c r="A27" s="1"/>
      <c r="B27" s="2"/>
    </row>
    <row r="28" spans="1:2" ht="15.75" customHeight="1" x14ac:dyDescent="0.2">
      <c r="A28" s="40" t="s">
        <v>31</v>
      </c>
      <c r="B28" s="41"/>
    </row>
    <row r="29" spans="1:2" ht="15.75" customHeight="1" x14ac:dyDescent="0.2">
      <c r="A29" s="1">
        <v>1</v>
      </c>
      <c r="B29" s="2" t="str">
        <f t="shared" ref="B29:B30" si="2">IF(A29=1,"Presencial",IF(A29=2,"Educação a distância",))</f>
        <v>Presencial</v>
      </c>
    </row>
    <row r="30" spans="1:2" ht="15.75" customHeight="1" x14ac:dyDescent="0.2">
      <c r="A30" s="1">
        <v>2</v>
      </c>
      <c r="B30" s="2" t="str">
        <f t="shared" si="2"/>
        <v>Educação a distância</v>
      </c>
    </row>
    <row r="31" spans="1:2" ht="15.75" customHeight="1" x14ac:dyDescent="0.2">
      <c r="A31" s="1"/>
      <c r="B31" s="2"/>
    </row>
    <row r="32" spans="1:2" ht="15.75" customHeight="1" x14ac:dyDescent="0.2">
      <c r="A32" s="40" t="s">
        <v>32</v>
      </c>
      <c r="B32" s="41"/>
    </row>
    <row r="33" spans="1:2" ht="15.75" customHeight="1" x14ac:dyDescent="0.2">
      <c r="A33" s="1">
        <v>1</v>
      </c>
      <c r="B33" s="2" t="str">
        <f t="shared" ref="B33:B36" si="3">IF(A33=1,"Bacharelado",IF(A33=2,"Licenciatura",IF(A33=3,"Tecnologo",IF(A33=4,"Bacharelado e Licenciatura",))))</f>
        <v>Bacharelado</v>
      </c>
    </row>
    <row r="34" spans="1:2" ht="15.75" customHeight="1" x14ac:dyDescent="0.2">
      <c r="A34" s="1">
        <v>2</v>
      </c>
      <c r="B34" s="2" t="str">
        <f t="shared" si="3"/>
        <v>Licenciatura</v>
      </c>
    </row>
    <row r="35" spans="1:2" ht="15.75" customHeight="1" x14ac:dyDescent="0.2">
      <c r="A35" s="1">
        <v>3</v>
      </c>
      <c r="B35" s="2" t="str">
        <f t="shared" si="3"/>
        <v>Tecnologo</v>
      </c>
    </row>
    <row r="36" spans="1:2" ht="15.75" customHeight="1" x14ac:dyDescent="0.2">
      <c r="A36" s="1">
        <v>4</v>
      </c>
      <c r="B36" s="2" t="str">
        <f t="shared" si="3"/>
        <v>Bacharelado e Licenciatura</v>
      </c>
    </row>
    <row r="37" spans="1:2" ht="15" customHeight="1" x14ac:dyDescent="0.2">
      <c r="A37" s="1"/>
      <c r="B37" s="2"/>
    </row>
    <row r="38" spans="1:2" ht="18.75" customHeight="1" x14ac:dyDescent="0.2">
      <c r="A38" s="46" t="s">
        <v>33</v>
      </c>
      <c r="B38" s="47"/>
    </row>
    <row r="39" spans="1:2" ht="15" customHeight="1" x14ac:dyDescent="0.2">
      <c r="A39" s="44"/>
      <c r="B39" s="45"/>
    </row>
    <row r="40" spans="1:2" ht="15.75" customHeight="1" x14ac:dyDescent="0.2">
      <c r="A40" s="1"/>
      <c r="B40" s="2"/>
    </row>
    <row r="41" spans="1:2" ht="15.75" customHeight="1" x14ac:dyDescent="0.2">
      <c r="A41" s="40" t="s">
        <v>34</v>
      </c>
      <c r="B41" s="41"/>
    </row>
    <row r="42" spans="1:2" ht="15.75" customHeight="1" x14ac:dyDescent="0.2">
      <c r="A42" s="1">
        <v>1</v>
      </c>
      <c r="B42" s="2" t="str">
        <f t="shared" ref="B42:B45" si="4">IF(A42=1,"Em exercício",IF(A42=2,"Afastado para qualificação",IF(A42=3,"Afastado para exercício em outros órgãos/entidades",IF(A42=4,"Afastado por outros motivos",))))</f>
        <v>Em exercício</v>
      </c>
    </row>
    <row r="43" spans="1:2" ht="15.75" customHeight="1" x14ac:dyDescent="0.2">
      <c r="A43" s="1">
        <v>2</v>
      </c>
      <c r="B43" s="2" t="str">
        <f t="shared" si="4"/>
        <v>Afastado para qualificação</v>
      </c>
    </row>
    <row r="44" spans="1:2" ht="15.75" customHeight="1" x14ac:dyDescent="0.2">
      <c r="A44" s="1">
        <v>3</v>
      </c>
      <c r="B44" s="2" t="str">
        <f t="shared" si="4"/>
        <v>Afastado para exercício em outros órgãos/entidades</v>
      </c>
    </row>
    <row r="45" spans="1:2" ht="15.75" customHeight="1" x14ac:dyDescent="0.2">
      <c r="A45" s="1">
        <v>4</v>
      </c>
      <c r="B45" s="2" t="str">
        <f t="shared" si="4"/>
        <v>Afastado por outros motivos</v>
      </c>
    </row>
    <row r="46" spans="1:2" ht="15.75" customHeight="1" x14ac:dyDescent="0.2">
      <c r="A46" s="1"/>
      <c r="B46" s="2"/>
    </row>
    <row r="47" spans="1:2" ht="15.75" customHeight="1" x14ac:dyDescent="0.2">
      <c r="A47" s="40" t="s">
        <v>9</v>
      </c>
      <c r="B47" s="41"/>
    </row>
    <row r="48" spans="1:2" ht="15.75" customHeight="1" x14ac:dyDescent="0.2">
      <c r="A48" s="1">
        <v>1</v>
      </c>
      <c r="B48" s="2" t="str">
        <f t="shared" ref="B48:B50" si="5">IF(A48=1,"Brasileira",IF(A48=2,"Brasleira - nascido no exterior ou naturalizado",IF(A48=3,"Estrangeira",)))</f>
        <v>Brasileira</v>
      </c>
    </row>
    <row r="49" spans="1:2" ht="15.75" customHeight="1" x14ac:dyDescent="0.2">
      <c r="A49" s="1">
        <v>2</v>
      </c>
      <c r="B49" s="2" t="str">
        <f t="shared" si="5"/>
        <v>Brasleira - nascido no exterior ou naturalizado</v>
      </c>
    </row>
    <row r="50" spans="1:2" ht="15.75" customHeight="1" x14ac:dyDescent="0.2">
      <c r="A50" s="1">
        <v>3</v>
      </c>
      <c r="B50" s="2" t="str">
        <f t="shared" si="5"/>
        <v>Estrangeira</v>
      </c>
    </row>
    <row r="51" spans="1:2" ht="15.75" customHeight="1" x14ac:dyDescent="0.2">
      <c r="A51" s="1"/>
      <c r="B51" s="2"/>
    </row>
    <row r="52" spans="1:2" ht="15.75" customHeight="1" x14ac:dyDescent="0.2">
      <c r="A52" s="40" t="s">
        <v>35</v>
      </c>
      <c r="B52" s="41"/>
    </row>
    <row r="53" spans="1:2" ht="15.75" customHeight="1" x14ac:dyDescent="0.2">
      <c r="A53" s="1">
        <v>1</v>
      </c>
      <c r="B53" s="2" t="str">
        <f t="shared" ref="B53:B56" si="6">IF(A53=1,"Tempo integral com dedicação exclusiva",IF(A53=2,"Tempo integral sem dedicação exclusiva",IF(A53=3,"Tempo Parcial",IF(A53=4,"Horista",))))</f>
        <v>Tempo integral com dedicação exclusiva</v>
      </c>
    </row>
    <row r="54" spans="1:2" ht="15.75" customHeight="1" x14ac:dyDescent="0.2">
      <c r="A54" s="1">
        <v>2</v>
      </c>
      <c r="B54" s="2" t="str">
        <f t="shared" si="6"/>
        <v>Tempo integral sem dedicação exclusiva</v>
      </c>
    </row>
    <row r="55" spans="1:2" ht="15.75" customHeight="1" x14ac:dyDescent="0.2">
      <c r="A55" s="1">
        <v>3</v>
      </c>
      <c r="B55" s="2" t="str">
        <f t="shared" si="6"/>
        <v>Tempo Parcial</v>
      </c>
    </row>
    <row r="56" spans="1:2" ht="15.75" customHeight="1" x14ac:dyDescent="0.2">
      <c r="A56" s="1">
        <v>4</v>
      </c>
      <c r="B56" s="2" t="str">
        <f t="shared" si="6"/>
        <v>Horista</v>
      </c>
    </row>
    <row r="57" spans="1:2" ht="15.75" customHeight="1" x14ac:dyDescent="0.2">
      <c r="A57" s="1"/>
      <c r="B57" s="2"/>
    </row>
    <row r="58" spans="1:2" ht="15.75" customHeight="1" x14ac:dyDescent="0.2">
      <c r="A58" s="40" t="s">
        <v>24</v>
      </c>
      <c r="B58" s="41"/>
    </row>
    <row r="59" spans="1:2" ht="15.75" customHeight="1" x14ac:dyDescent="0.2">
      <c r="A59" s="1">
        <v>1</v>
      </c>
      <c r="B59" s="2" t="str">
        <f t="shared" ref="B59:B63" si="7">IF(A59=1,"Sem graduação",IF(A59=2,"Graduação",IF(A59=3,"Especialização",IF(A59=4,"Mestrado",IF(A59=5,"Doutorado",)))))</f>
        <v>Sem graduação</v>
      </c>
    </row>
    <row r="60" spans="1:2" ht="15.75" customHeight="1" x14ac:dyDescent="0.2">
      <c r="A60" s="1">
        <v>2</v>
      </c>
      <c r="B60" s="2" t="str">
        <f t="shared" si="7"/>
        <v>Graduação</v>
      </c>
    </row>
    <row r="61" spans="1:2" ht="15.75" customHeight="1" x14ac:dyDescent="0.2">
      <c r="A61" s="1">
        <v>3</v>
      </c>
      <c r="B61" s="2" t="str">
        <f t="shared" si="7"/>
        <v>Especialização</v>
      </c>
    </row>
    <row r="62" spans="1:2" ht="15.75" customHeight="1" x14ac:dyDescent="0.2">
      <c r="A62" s="1">
        <v>4</v>
      </c>
      <c r="B62" s="2" t="str">
        <f t="shared" si="7"/>
        <v>Mestrado</v>
      </c>
    </row>
    <row r="63" spans="1:2" ht="15.75" customHeight="1" x14ac:dyDescent="0.2">
      <c r="A63" s="1">
        <v>5</v>
      </c>
      <c r="B63" s="2" t="str">
        <f t="shared" si="7"/>
        <v>Doutorado</v>
      </c>
    </row>
    <row r="64" spans="1:2" ht="15.75" customHeight="1" x14ac:dyDescent="0.2">
      <c r="A64" s="1"/>
      <c r="B64" s="2"/>
    </row>
    <row r="65" spans="1:2" ht="15.75" customHeight="1" x14ac:dyDescent="0.2">
      <c r="A65" s="40" t="s">
        <v>36</v>
      </c>
      <c r="B65" s="41"/>
    </row>
    <row r="66" spans="1:2" ht="15.75" customHeight="1" x14ac:dyDescent="0.2">
      <c r="A66" s="1">
        <v>1</v>
      </c>
      <c r="B66" s="2" t="str">
        <f t="shared" ref="B66:B67" si="8">IF(A66=2,"Masculino",IF(A66=1,"Feminino",))</f>
        <v>Feminino</v>
      </c>
    </row>
    <row r="67" spans="1:2" ht="15.75" customHeight="1" x14ac:dyDescent="0.2">
      <c r="A67" s="1">
        <v>2</v>
      </c>
      <c r="B67" s="2" t="str">
        <f t="shared" si="8"/>
        <v>Masculino</v>
      </c>
    </row>
    <row r="68" spans="1:2" ht="15.75" customHeight="1" x14ac:dyDescent="0.2">
      <c r="A68" s="1"/>
      <c r="B68" s="2"/>
    </row>
    <row r="69" spans="1:2" ht="15.75" customHeight="1" x14ac:dyDescent="0.2">
      <c r="A69" s="40" t="s">
        <v>37</v>
      </c>
      <c r="B69" s="41"/>
    </row>
    <row r="70" spans="1:2" ht="15.75" customHeight="1" x14ac:dyDescent="0.2">
      <c r="A70" s="1">
        <v>0</v>
      </c>
      <c r="B70" s="2" t="str">
        <f>IF(A70=1,"Branca",IF(A70=2,"Preta",IF(A70=3,"Parda",IF(A70=4,"Amarela",IF(A70=5,"Indígena",IF(A70=6,"Não dispõe da informação",IF(A70=0,"Não Informado",)))))))</f>
        <v>Não Informado</v>
      </c>
    </row>
    <row r="71" spans="1:2" ht="15.75" customHeight="1" x14ac:dyDescent="0.2">
      <c r="A71" s="1">
        <v>1</v>
      </c>
      <c r="B71" s="2" t="str">
        <f t="shared" ref="B71:B75" si="9">IF(A71=1,"Branca",IF(A71=2,"Preta",IF(A71=3,"Parda",IF(A71=4,"Amarela",IF(A71=5,"Indígena",IF(A71=6,"Não dispõe da informação",IF(A71=7,"Não Informado",)))))))</f>
        <v>Branca</v>
      </c>
    </row>
    <row r="72" spans="1:2" ht="15.75" customHeight="1" x14ac:dyDescent="0.2">
      <c r="A72" s="1">
        <v>2</v>
      </c>
      <c r="B72" s="2" t="str">
        <f t="shared" si="9"/>
        <v>Preta</v>
      </c>
    </row>
    <row r="73" spans="1:2" ht="15.75" customHeight="1" x14ac:dyDescent="0.2">
      <c r="A73" s="1">
        <v>3</v>
      </c>
      <c r="B73" s="2" t="str">
        <f t="shared" si="9"/>
        <v>Parda</v>
      </c>
    </row>
    <row r="74" spans="1:2" ht="15" customHeight="1" x14ac:dyDescent="0.2">
      <c r="A74" s="1">
        <v>4</v>
      </c>
      <c r="B74" s="2" t="str">
        <f t="shared" si="9"/>
        <v>Amarela</v>
      </c>
    </row>
    <row r="75" spans="1:2" ht="15.75" customHeight="1" x14ac:dyDescent="0.2">
      <c r="A75" s="1">
        <v>5</v>
      </c>
      <c r="B75" s="2" t="str">
        <f t="shared" si="9"/>
        <v>Indígena</v>
      </c>
    </row>
    <row r="76" spans="1:2" ht="15.75" customHeight="1" x14ac:dyDescent="0.2">
      <c r="A76" s="1"/>
      <c r="B76" s="2"/>
    </row>
    <row r="77" spans="1:2" ht="15.75" customHeight="1" x14ac:dyDescent="0.2">
      <c r="A77" s="40" t="s">
        <v>38</v>
      </c>
      <c r="B77" s="41"/>
    </row>
    <row r="78" spans="1:2" ht="15.75" customHeight="1" x14ac:dyDescent="0.2">
      <c r="A78" s="1">
        <v>1</v>
      </c>
      <c r="B78" s="2" t="str">
        <f t="shared" ref="B78:B79" si="10">IF(A78=1,"Não",IF(A78=2,"Sim",))</f>
        <v>Não</v>
      </c>
    </row>
    <row r="79" spans="1:2" ht="15.75" customHeight="1" x14ac:dyDescent="0.2">
      <c r="A79" s="1">
        <v>2</v>
      </c>
      <c r="B79" s="2" t="str">
        <f t="shared" si="10"/>
        <v>Sim</v>
      </c>
    </row>
    <row r="80" spans="1:2" ht="15.75" customHeight="1" x14ac:dyDescent="0.2">
      <c r="A80" s="1"/>
      <c r="B80" s="2"/>
    </row>
    <row r="81" spans="1:2" ht="15.75" customHeight="1" x14ac:dyDescent="0.2">
      <c r="A81" s="46" t="s">
        <v>2</v>
      </c>
      <c r="B81" s="47"/>
    </row>
    <row r="82" spans="1:2" ht="15.75" customHeight="1" x14ac:dyDescent="0.2">
      <c r="A82" s="44"/>
      <c r="B82" s="45"/>
    </row>
    <row r="83" spans="1:2" ht="15.75" customHeight="1" x14ac:dyDescent="0.2">
      <c r="A83" s="1"/>
      <c r="B83" s="2"/>
    </row>
    <row r="84" spans="1:2" ht="15.75" customHeight="1" x14ac:dyDescent="0.2">
      <c r="A84" s="40" t="s">
        <v>39</v>
      </c>
      <c r="B84" s="41"/>
    </row>
    <row r="85" spans="1:2" ht="15.75" customHeight="1" x14ac:dyDescent="0.2">
      <c r="A85" s="1">
        <v>0</v>
      </c>
      <c r="B85" s="2" t="str">
        <f>IF(A85=1,"Branca",IF(A85=2,"Preta",IF(A85=3,"Parda",IF(A85=4,"Amarela",IF(A85=5,"Indígena",IF(A85=9,"Não dispõe da informação",IF(A85=0,"Não declarado",)))))))</f>
        <v>Não declarado</v>
      </c>
    </row>
    <row r="86" spans="1:2" ht="15.75" customHeight="1" x14ac:dyDescent="0.2">
      <c r="A86" s="1">
        <v>1</v>
      </c>
      <c r="B86" s="2" t="str">
        <f t="shared" ref="B86:B91" si="11">IF(A86=1,"Branca",IF(A86=2,"Preta",IF(A86=3,"Parda",IF(A86=4,"Amarela",IF(A86=5,"Indígena",IF(A86=9,"Não dispõe da informação",IF(A86=7,"Não declarado",)))))))</f>
        <v>Branca</v>
      </c>
    </row>
    <row r="87" spans="1:2" ht="15.75" customHeight="1" x14ac:dyDescent="0.2">
      <c r="A87" s="1">
        <v>2</v>
      </c>
      <c r="B87" s="2" t="str">
        <f t="shared" si="11"/>
        <v>Preta</v>
      </c>
    </row>
    <row r="88" spans="1:2" ht="15.75" customHeight="1" x14ac:dyDescent="0.2">
      <c r="A88" s="1">
        <v>3</v>
      </c>
      <c r="B88" s="2" t="str">
        <f t="shared" si="11"/>
        <v>Parda</v>
      </c>
    </row>
    <row r="89" spans="1:2" ht="15.75" customHeight="1" x14ac:dyDescent="0.2">
      <c r="A89" s="1">
        <v>4</v>
      </c>
      <c r="B89" s="2" t="str">
        <f t="shared" si="11"/>
        <v>Amarela</v>
      </c>
    </row>
    <row r="90" spans="1:2" ht="15.75" customHeight="1" x14ac:dyDescent="0.2">
      <c r="A90" s="1">
        <v>5</v>
      </c>
      <c r="B90" s="2" t="str">
        <f t="shared" si="11"/>
        <v>Indígena</v>
      </c>
    </row>
    <row r="91" spans="1:2" ht="15.75" customHeight="1" x14ac:dyDescent="0.2">
      <c r="A91" s="1">
        <v>9</v>
      </c>
      <c r="B91" s="2" t="str">
        <f t="shared" si="11"/>
        <v>Não dispõe da informação</v>
      </c>
    </row>
    <row r="92" spans="1:2" ht="15.75" customHeight="1" x14ac:dyDescent="0.2">
      <c r="A92" s="1"/>
      <c r="B92" s="2"/>
    </row>
    <row r="93" spans="1:2" ht="15.75" customHeight="1" x14ac:dyDescent="0.2">
      <c r="A93" s="40" t="s">
        <v>40</v>
      </c>
      <c r="B93" s="41"/>
    </row>
    <row r="94" spans="1:2" ht="15.75" customHeight="1" x14ac:dyDescent="0.2">
      <c r="A94" s="1">
        <v>1</v>
      </c>
      <c r="B94" s="2" t="str">
        <f t="shared" ref="B94:B100" si="12">IF(A94=1,"Provável Formando-Apenas 2009",IF(A94=2,"Cursando/a",IF(A94=3,"Matrícula trancada",IF(A94=4,"Desvinculado do curso",IF(A94=5,"Transferido/a para outro curso da mesma IES",IF(A94=6,"Formado/a",IF(A94=7,"Falecido/a",)))))))</f>
        <v>Provável Formando-Apenas 2009</v>
      </c>
    </row>
    <row r="95" spans="1:2" ht="15.75" customHeight="1" x14ac:dyDescent="0.2">
      <c r="A95" s="1">
        <v>2</v>
      </c>
      <c r="B95" s="2" t="str">
        <f t="shared" si="12"/>
        <v>Cursando/a</v>
      </c>
    </row>
    <row r="96" spans="1:2" ht="15.75" customHeight="1" x14ac:dyDescent="0.2">
      <c r="A96" s="1">
        <v>3</v>
      </c>
      <c r="B96" s="2" t="str">
        <f t="shared" si="12"/>
        <v>Matrícula trancada</v>
      </c>
    </row>
    <row r="97" spans="1:2" ht="15.75" customHeight="1" x14ac:dyDescent="0.2">
      <c r="A97" s="1">
        <v>4</v>
      </c>
      <c r="B97" s="2" t="str">
        <f t="shared" si="12"/>
        <v>Desvinculado do curso</v>
      </c>
    </row>
    <row r="98" spans="1:2" ht="15.75" customHeight="1" x14ac:dyDescent="0.2">
      <c r="A98" s="1">
        <v>5</v>
      </c>
      <c r="B98" s="2" t="str">
        <f t="shared" si="12"/>
        <v>Transferido/a para outro curso da mesma IES</v>
      </c>
    </row>
    <row r="99" spans="1:2" ht="15.75" customHeight="1" x14ac:dyDescent="0.2">
      <c r="A99" s="1">
        <v>6</v>
      </c>
      <c r="B99" s="2" t="str">
        <f t="shared" si="12"/>
        <v>Formado/a</v>
      </c>
    </row>
    <row r="100" spans="1:2" ht="15.75" customHeight="1" x14ac:dyDescent="0.2">
      <c r="A100" s="10">
        <v>7</v>
      </c>
      <c r="B100" s="2" t="str">
        <f t="shared" si="12"/>
        <v>Falecido/a</v>
      </c>
    </row>
    <row r="101" spans="1:2" ht="15.75" customHeight="1" x14ac:dyDescent="0.2">
      <c r="A101" s="1"/>
      <c r="B101" s="2"/>
    </row>
    <row r="102" spans="1:2" ht="15.75" customHeight="1" x14ac:dyDescent="0.2">
      <c r="A102" s="40" t="s">
        <v>41</v>
      </c>
      <c r="B102" s="41"/>
    </row>
    <row r="103" spans="1:2" ht="15.75" customHeight="1" x14ac:dyDescent="0.2">
      <c r="A103" s="1">
        <v>1</v>
      </c>
      <c r="B103" s="2" t="str">
        <f t="shared" ref="B103:B106" si="13">IF(A103=1,"Matutino",IF(A103=2,"Vespertino",IF(A103=3,"Noturno",IF(A103=4,"Integral",IF(A103=5,"Não aplicável - cursos EAD",)))))</f>
        <v>Matutino</v>
      </c>
    </row>
    <row r="104" spans="1:2" ht="15.75" customHeight="1" x14ac:dyDescent="0.2">
      <c r="A104" s="1">
        <v>2</v>
      </c>
      <c r="B104" s="2" t="str">
        <f t="shared" si="13"/>
        <v>Vespertino</v>
      </c>
    </row>
    <row r="105" spans="1:2" ht="15.75" customHeight="1" x14ac:dyDescent="0.2">
      <c r="A105" s="1">
        <v>3</v>
      </c>
      <c r="B105" s="2" t="str">
        <f t="shared" si="13"/>
        <v>Noturno</v>
      </c>
    </row>
    <row r="106" spans="1:2" ht="15.75" customHeight="1" x14ac:dyDescent="0.2">
      <c r="A106" s="1">
        <v>4</v>
      </c>
      <c r="B106" s="2" t="str">
        <f t="shared" si="13"/>
        <v>Integral</v>
      </c>
    </row>
    <row r="107" spans="1:2" ht="15.75" customHeight="1" x14ac:dyDescent="0.2">
      <c r="A107" s="1"/>
      <c r="B107" s="2" t="str">
        <f>IF(A107=1,"Matutino",IF(A107=2,"Vespertino",IF(A107=3,"Noturno",IF(A107=4,"Integral",IF(ISBLANK(A107),"Não Informado",)))))</f>
        <v>Não Informado</v>
      </c>
    </row>
    <row r="108" spans="1:2" ht="15.75" customHeight="1" x14ac:dyDescent="0.2">
      <c r="A108" s="1"/>
      <c r="B108" s="2"/>
    </row>
    <row r="109" spans="1:2" ht="15.75" customHeight="1" x14ac:dyDescent="0.2">
      <c r="A109" s="40" t="s">
        <v>9</v>
      </c>
      <c r="B109" s="41"/>
    </row>
    <row r="110" spans="1:2" ht="15.75" customHeight="1" x14ac:dyDescent="0.2">
      <c r="A110" s="1">
        <v>1</v>
      </c>
      <c r="B110" s="2" t="str">
        <f>IF(A110=1,"Brasileira",IF(A110=2,"Brasileira - nascido no exterior ou naturalizado",IF(A110=3,"Estrangeira",)))</f>
        <v>Brasileira</v>
      </c>
    </row>
    <row r="111" spans="1:2" ht="15.75" customHeight="1" x14ac:dyDescent="0.2">
      <c r="A111" s="1">
        <v>2</v>
      </c>
      <c r="B111" s="2" t="str">
        <f>IF(A111=1,"Brasileira",IF(A111=2,"Brasleira - nascido no exterior ou naturalizado",IF(A111=3,"Estrangeira",)))</f>
        <v>Brasleira - nascido no exterior ou naturalizado</v>
      </c>
    </row>
    <row r="112" spans="1:2" ht="15.75" customHeight="1" x14ac:dyDescent="0.2">
      <c r="A112" s="1">
        <v>3</v>
      </c>
      <c r="B112" s="2" t="str">
        <f>IF(A112=1,"Brasileira",IF(A112=2,"Brasleira - nascido no exterior ou naturalizado",IF(A112=3,"Estrangeira",)))</f>
        <v>Estrangeira</v>
      </c>
    </row>
    <row r="113" spans="1:2" ht="15.75" customHeight="1" x14ac:dyDescent="0.2">
      <c r="A113" s="1"/>
      <c r="B113" s="2"/>
    </row>
    <row r="114" spans="1:2" ht="15.75" customHeight="1" x14ac:dyDescent="0.2">
      <c r="A114" s="46" t="s">
        <v>42</v>
      </c>
      <c r="B114" s="47"/>
    </row>
    <row r="115" spans="1:2" ht="15.75" customHeight="1" x14ac:dyDescent="0.2">
      <c r="A115" s="44"/>
      <c r="B115" s="45"/>
    </row>
    <row r="116" spans="1:2" ht="15.75" customHeight="1" x14ac:dyDescent="0.2">
      <c r="A116" s="1"/>
      <c r="B116" s="2"/>
    </row>
    <row r="117" spans="1:2" ht="15.75" customHeight="1" x14ac:dyDescent="0.2">
      <c r="A117" s="40" t="s">
        <v>36</v>
      </c>
      <c r="B117" s="41"/>
    </row>
    <row r="118" spans="1:2" ht="15.75" customHeight="1" x14ac:dyDescent="0.2">
      <c r="A118" s="1">
        <v>0</v>
      </c>
      <c r="B118" s="2" t="str">
        <f t="shared" ref="B118:B119" si="14">IF(A118=0,"Masculino",IF(A118=1,"Feminino",))</f>
        <v>Masculino</v>
      </c>
    </row>
    <row r="119" spans="1:2" ht="15.75" customHeight="1" x14ac:dyDescent="0.2">
      <c r="A119" s="1">
        <v>1</v>
      </c>
      <c r="B119" s="2" t="str">
        <f t="shared" si="14"/>
        <v>Feminino</v>
      </c>
    </row>
    <row r="120" spans="1:2" ht="15.75" customHeight="1" x14ac:dyDescent="0.2">
      <c r="A120" s="11"/>
      <c r="B120" s="2"/>
    </row>
    <row r="121" spans="1:2" ht="15.75" customHeight="1" x14ac:dyDescent="0.2">
      <c r="A121" s="40" t="s">
        <v>43</v>
      </c>
      <c r="B121" s="41"/>
    </row>
    <row r="122" spans="1:2" ht="15.75" customHeight="1" x14ac:dyDescent="0.2">
      <c r="A122" s="11">
        <v>222</v>
      </c>
      <c r="B122" s="2" t="str">
        <f t="shared" ref="B122:B124" si="15">IF(A122=222,"Ausente",IF(A122=334,"Eliminado por Participação Indevida",IF(A122=444,"Ausente devido a dupla graduação",IF(A122=555,"Presente com Resultado Válido",IF(A122=556,"Presente com Resultado Desconsiderado Pela Aplicadora")))))</f>
        <v>Ausente</v>
      </c>
    </row>
    <row r="123" spans="1:2" ht="15.75" customHeight="1" x14ac:dyDescent="0.2">
      <c r="A123" s="11">
        <v>334</v>
      </c>
      <c r="B123" s="2" t="str">
        <f t="shared" si="15"/>
        <v>Eliminado por Participação Indevida</v>
      </c>
    </row>
    <row r="124" spans="1:2" ht="15.75" customHeight="1" x14ac:dyDescent="0.2">
      <c r="A124" s="11">
        <v>444</v>
      </c>
      <c r="B124" s="2" t="str">
        <f t="shared" si="15"/>
        <v>Ausente devido a dupla graduação</v>
      </c>
    </row>
    <row r="125" spans="1:2" ht="15.75" customHeight="1" x14ac:dyDescent="0.2">
      <c r="A125" s="11">
        <v>555</v>
      </c>
      <c r="B125" s="2" t="str">
        <f>IF(A122=222,"Ausente",IF(A122=334,"Eliminado por Participação Indevida",IF(A122=444,"Ausente devido a dupla graduação",IF(A122=555,"Presente com Resultado Válido",IF(A122=556,"Presente com Resultado Desconsiderado Pela Aplicadora")))))</f>
        <v>Ausente</v>
      </c>
    </row>
    <row r="126" spans="1:2" ht="15.75" customHeight="1" x14ac:dyDescent="0.2">
      <c r="A126" s="1">
        <v>556</v>
      </c>
      <c r="B126" s="2" t="str">
        <f>IF(A126=222,"Ausente",IF(A126=334,"Eliminado por Participação Indevida",IF(A126=444,"Ausente devido a dupla graduação",IF(A126=555,"Presente com Resultado Válido",IF(A126=556,"Presente com Resultado Desconsiderado Pela Aplicadora")))))</f>
        <v>Presente com Resultado Desconsiderado Pela Aplicadora</v>
      </c>
    </row>
    <row r="127" spans="1:2" ht="15.75" customHeight="1" x14ac:dyDescent="0.2">
      <c r="A127" s="1"/>
      <c r="B127" s="2"/>
    </row>
    <row r="128" spans="1:2" ht="15.75" customHeight="1" x14ac:dyDescent="0.2">
      <c r="A128" s="40" t="s">
        <v>44</v>
      </c>
      <c r="B128" s="41"/>
    </row>
    <row r="129" spans="1:2" ht="15.75" customHeight="1" x14ac:dyDescent="0.2">
      <c r="A129" s="11" t="s">
        <v>45</v>
      </c>
      <c r="B129" s="2" t="str">
        <f>IF(TRIM(A129)="A","Solteiro(a)",
IF(TRIM(A129)="B","Casado(a)",
IF(TRIM(A129)="C","Separado(a) judicial/divorciado(a)",
IF(TRIM(A129)="D","Viúvo(a)",
IF(TRIM(A129)="E","Outro","Outro")))))</f>
        <v>Solteiro(a)</v>
      </c>
    </row>
    <row r="130" spans="1:2" ht="15.75" customHeight="1" x14ac:dyDescent="0.2">
      <c r="A130" s="11" t="s">
        <v>46</v>
      </c>
      <c r="B130" s="2" t="str">
        <f t="shared" ref="B130:B133" si="16">IF(TRIM(A130)="A","Solteiro(a)",
IF(TRIM(A130)="B","Casado(a)",
IF(TRIM(A130)="C","Separado(a) judicial/divorciado(a)",
IF(TRIM(A130)="D","Viúvo(a)",
IF(TRIM(A130)="E","Outro","Outro")))))</f>
        <v>Casado(a)</v>
      </c>
    </row>
    <row r="131" spans="1:2" ht="15.75" customHeight="1" x14ac:dyDescent="0.2">
      <c r="A131" s="11" t="s">
        <v>47</v>
      </c>
      <c r="B131" s="2" t="str">
        <f t="shared" si="16"/>
        <v>Separado(a) judicial/divorciado(a)</v>
      </c>
    </row>
    <row r="132" spans="1:2" ht="15.75" customHeight="1" x14ac:dyDescent="0.2">
      <c r="A132" s="11" t="s">
        <v>48</v>
      </c>
      <c r="B132" s="2" t="str">
        <f t="shared" si="16"/>
        <v>Viúvo(a)</v>
      </c>
    </row>
    <row r="133" spans="1:2" ht="15.75" customHeight="1" x14ac:dyDescent="0.2">
      <c r="A133" s="11" t="s">
        <v>49</v>
      </c>
      <c r="B133" s="2" t="str">
        <f t="shared" si="16"/>
        <v>Outro</v>
      </c>
    </row>
    <row r="134" spans="1:2" ht="15.75" customHeight="1" x14ac:dyDescent="0.2">
      <c r="A134" s="11" t="s">
        <v>50</v>
      </c>
      <c r="B134" s="2"/>
    </row>
    <row r="135" spans="1:2" ht="15.75" customHeight="1" x14ac:dyDescent="0.2">
      <c r="A135" s="1"/>
      <c r="B135" s="2"/>
    </row>
    <row r="136" spans="1:2" ht="15.75" customHeight="1" x14ac:dyDescent="0.2">
      <c r="A136" s="40" t="s">
        <v>3</v>
      </c>
      <c r="B136" s="41"/>
    </row>
    <row r="137" spans="1:2" ht="15.75" customHeight="1" x14ac:dyDescent="0.2">
      <c r="A137" s="11" t="s">
        <v>45</v>
      </c>
      <c r="B137" s="2" t="str">
        <f>IF(TRIM(A137) = "A", "Branca",IF(TRIM(A137) = "B", "Preta",IF(TRIM(A137) = "C", "Amarela", IF(TRIM(A137) = "D", "Parda",IF(TRIM(A137) = "E", "Indígena",IF(TRIM(A137)="F","Não quero declarar"))))))</f>
        <v>Branca</v>
      </c>
    </row>
    <row r="138" spans="1:2" ht="15.75" customHeight="1" x14ac:dyDescent="0.2">
      <c r="A138" s="11" t="s">
        <v>46</v>
      </c>
      <c r="B138" s="2" t="str">
        <f t="shared" ref="B138:B142" si="17">IF(TRIM(A138) = "A", "Branca",IF(TRIM(A138) = "B", "Preta",IF(TRIM(A138) = "C", "Amarela", IF(TRIM(A138) = "D", "Parda",IF(TRIM(A138) = "E", "Indígena",IF(TRIM(A138)="F","Não quero declarar"))))))</f>
        <v>Preta</v>
      </c>
    </row>
    <row r="139" spans="1:2" ht="15.75" customHeight="1" x14ac:dyDescent="0.2">
      <c r="A139" s="11" t="s">
        <v>47</v>
      </c>
      <c r="B139" s="2" t="str">
        <f t="shared" si="17"/>
        <v>Amarela</v>
      </c>
    </row>
    <row r="140" spans="1:2" ht="15.75" customHeight="1" x14ac:dyDescent="0.2">
      <c r="A140" s="11" t="s">
        <v>48</v>
      </c>
      <c r="B140" s="2" t="str">
        <f t="shared" si="17"/>
        <v>Parda</v>
      </c>
    </row>
    <row r="141" spans="1:2" ht="15.75" customHeight="1" x14ac:dyDescent="0.2">
      <c r="A141" s="11" t="s">
        <v>49</v>
      </c>
      <c r="B141" s="2" t="str">
        <f t="shared" si="17"/>
        <v>Indígena</v>
      </c>
    </row>
    <row r="142" spans="1:2" ht="15.75" customHeight="1" x14ac:dyDescent="0.2">
      <c r="A142" s="11" t="s">
        <v>51</v>
      </c>
      <c r="B142" s="2" t="str">
        <f t="shared" si="17"/>
        <v>Não quero declarar</v>
      </c>
    </row>
    <row r="143" spans="1:2" ht="15.75" customHeight="1" x14ac:dyDescent="0.2">
      <c r="A143" s="11"/>
      <c r="B143" s="2"/>
    </row>
    <row r="144" spans="1:2" ht="15.75" customHeight="1" x14ac:dyDescent="0.2">
      <c r="A144" s="40" t="s">
        <v>9</v>
      </c>
      <c r="B144" s="41"/>
    </row>
    <row r="145" spans="1:2" ht="15.75" customHeight="1" x14ac:dyDescent="0.2">
      <c r="A145" s="11" t="s">
        <v>45</v>
      </c>
      <c r="B145" s="2" t="str">
        <f>IF(TRIM(A145)="A","Brasileira",IF(TRIM(A145)="B","Brasileira naturalizada",IF(TRIM(A145)="C","Estrangeira")))</f>
        <v>Brasileira</v>
      </c>
    </row>
    <row r="146" spans="1:2" ht="15.75" customHeight="1" x14ac:dyDescent="0.2">
      <c r="A146" s="11" t="s">
        <v>46</v>
      </c>
      <c r="B146" s="2" t="str">
        <f t="shared" ref="B146:B147" si="18">IF(TRIM(A146)="A","Brasileira",IF(TRIM(A146)="B","Brasileira naturalizada",IF(TRIM(A146)="C","Estrangeira")))</f>
        <v>Brasileira naturalizada</v>
      </c>
    </row>
    <row r="147" spans="1:2" ht="15.75" customHeight="1" x14ac:dyDescent="0.2">
      <c r="A147" s="11" t="s">
        <v>47</v>
      </c>
      <c r="B147" s="2" t="str">
        <f t="shared" si="18"/>
        <v>Estrangeira</v>
      </c>
    </row>
    <row r="148" spans="1:2" ht="15.75" customHeight="1" x14ac:dyDescent="0.2">
      <c r="A148" s="11"/>
      <c r="B148" s="2"/>
    </row>
    <row r="149" spans="1:2" ht="15.75" customHeight="1" x14ac:dyDescent="0.2">
      <c r="A149" s="40" t="s">
        <v>52</v>
      </c>
      <c r="B149" s="41"/>
    </row>
    <row r="150" spans="1:2" ht="15.75" customHeight="1" x14ac:dyDescent="0.2">
      <c r="A150" s="11" t="s">
        <v>45</v>
      </c>
      <c r="B150" s="2" t="str">
        <f>IF(TRIM(A150)="A","Nenhuma",IF(TRIM(A150)="B","Ensino Fundamental: 1° ao 5° ano (1° a 4° série)",IF(TRIM(A150)="C","Ensino Fundamental: 6° ao 9° ano (5° a 8° série)",IF(TRIM(A150)="D","Ensino Médio",IF(TRIM(A150)="E","Ensino Superior - Graduação",IF(TRIM(A150)="F","Pós-graduação"))))))</f>
        <v>Nenhuma</v>
      </c>
    </row>
    <row r="151" spans="1:2" ht="15.75" customHeight="1" x14ac:dyDescent="0.2">
      <c r="A151" s="11" t="s">
        <v>46</v>
      </c>
      <c r="B151" s="2" t="str">
        <f>IF(TRIM(A151)="A","Nenhuma",IF(TRIM(A151)="B","Ensino Fundamental: 1° ao 5° ano (1° a 4° série)",IF(TRIM(A151)="C","Ensino Fundamental: 6° ao 9° ano (5° a 8° série)",IF(TRIM(A151)="D","Ensino Médio",IF(TRIM(A151)="E","Ensino Superior - Graduação",IF(TRIM(A151)="F","Pós-graduação"))))))</f>
        <v>Ensino Fundamental: 1° ao 5° ano (1° a 4° série)</v>
      </c>
    </row>
    <row r="152" spans="1:2" ht="15.75" customHeight="1" x14ac:dyDescent="0.2">
      <c r="A152" s="11" t="s">
        <v>47</v>
      </c>
      <c r="B152" s="2" t="str">
        <f t="shared" ref="B152:B155" si="19">IF(TRIM(A152)="A","Nenhuma",IF(TRIM(A152)="B","Ensino Fundamental: 1° ao 5° ano (1° a 4° série)",IF(TRIM(A152)="C","Ensino Fundamental: 6° ao 9° ano (5° a 8° série)",IF(TRIM(A152)="D","Ensino Médio",IF(TRIM(A152)="E","Ensino Superior - Graduação",IF(TRIM(A152)="F","Pós-graduação"))))))</f>
        <v>Ensino Fundamental: 6° ao 9° ano (5° a 8° série)</v>
      </c>
    </row>
    <row r="153" spans="1:2" ht="15.75" customHeight="1" x14ac:dyDescent="0.2">
      <c r="A153" s="11" t="s">
        <v>48</v>
      </c>
      <c r="B153" s="2" t="str">
        <f t="shared" si="19"/>
        <v>Ensino Médio</v>
      </c>
    </row>
    <row r="154" spans="1:2" ht="15.75" customHeight="1" x14ac:dyDescent="0.2">
      <c r="A154" s="11" t="s">
        <v>49</v>
      </c>
      <c r="B154" s="2" t="str">
        <f t="shared" si="19"/>
        <v>Ensino Superior - Graduação</v>
      </c>
    </row>
    <row r="155" spans="1:2" ht="15.75" customHeight="1" x14ac:dyDescent="0.2">
      <c r="A155" s="11" t="s">
        <v>51</v>
      </c>
      <c r="B155" s="2" t="str">
        <f t="shared" si="19"/>
        <v>Pós-graduação</v>
      </c>
    </row>
    <row r="156" spans="1:2" ht="15.75" customHeight="1" x14ac:dyDescent="0.2">
      <c r="A156" s="11"/>
      <c r="B156" s="2"/>
    </row>
    <row r="157" spans="1:2" ht="15.75" customHeight="1" x14ac:dyDescent="0.2">
      <c r="A157" s="40" t="s">
        <v>53</v>
      </c>
      <c r="B157" s="41"/>
    </row>
    <row r="158" spans="1:2" ht="15.75" customHeight="1" x14ac:dyDescent="0.2">
      <c r="A158" s="11" t="s">
        <v>45</v>
      </c>
      <c r="B158" s="2" t="str">
        <f>IF(TRIM(A158)="A","Nenhuma",IF(TRIM(A158)="B","Ensino Fundamental: 1° ao 5° ano (1° a 4° série)",IF(TRIM(A158)="C","Ensino Fundamental: 6° ao 9° ano (5° a 8° série)",IF(TRIM(A158)="D","Ensino Médio",IF(TRIM(A158)="E","Ensino Superior - Graduação",IF(TRIM(A158)="F","Pós-graduação"))))))</f>
        <v>Nenhuma</v>
      </c>
    </row>
    <row r="159" spans="1:2" ht="15.75" customHeight="1" x14ac:dyDescent="0.2">
      <c r="A159" s="11" t="s">
        <v>46</v>
      </c>
      <c r="B159" s="2" t="str">
        <f>IF(TRIM(A159)="A","Nenhuma",IF(TRIM(A159)="B","Ensino Fundamental: 1° ao 5° ano (1° a 4° série)",IF(TRIM(A159)="C","Ensino Fundamental: 6° ao 9° ano (5° a 8° série)",IF(TRIM(A159)="D","Ensino Médio",IF(TRIM(A159)="E","Ensino Superior - Graduação",IF(TRIM(A159)="F","Pós-graduação"))))))</f>
        <v>Ensino Fundamental: 1° ao 5° ano (1° a 4° série)</v>
      </c>
    </row>
    <row r="160" spans="1:2" ht="15.75" customHeight="1" x14ac:dyDescent="0.2">
      <c r="A160" s="11" t="s">
        <v>47</v>
      </c>
      <c r="B160" s="2" t="str">
        <f t="shared" ref="B160:B163" si="20">IF(TRIM(A160)="A","Nenhuma",IF(TRIM(A160)="B","Ensino Fundamental: 1° ao 5° ano (1° a 4° série)",IF(TRIM(A160)="C","Ensino Fundamental: 6° ao 9° ano (5° a 8° série)",IF(TRIM(A160)="D","Ensino Médio",IF(TRIM(A160)="E","Ensino Superior - Graduação",IF(TRIM(A160)="F","Pós-graduação"))))))</f>
        <v>Ensino Fundamental: 6° ao 9° ano (5° a 8° série)</v>
      </c>
    </row>
    <row r="161" spans="1:6" ht="15.75" customHeight="1" x14ac:dyDescent="0.2">
      <c r="A161" s="11" t="s">
        <v>48</v>
      </c>
      <c r="B161" s="2" t="str">
        <f t="shared" si="20"/>
        <v>Ensino Médio</v>
      </c>
    </row>
    <row r="162" spans="1:6" ht="15.75" customHeight="1" x14ac:dyDescent="0.2">
      <c r="A162" s="11" t="s">
        <v>49</v>
      </c>
      <c r="B162" s="2" t="str">
        <f t="shared" si="20"/>
        <v>Ensino Superior - Graduação</v>
      </c>
    </row>
    <row r="163" spans="1:6" ht="15.75" customHeight="1" x14ac:dyDescent="0.2">
      <c r="A163" s="11" t="s">
        <v>51</v>
      </c>
      <c r="B163" s="2" t="str">
        <f t="shared" si="20"/>
        <v>Pós-graduação</v>
      </c>
    </row>
    <row r="164" spans="1:6" ht="15.75" customHeight="1" x14ac:dyDescent="0.2">
      <c r="A164" s="1"/>
      <c r="B164" s="2"/>
    </row>
    <row r="165" spans="1:6" ht="15.75" customHeight="1" x14ac:dyDescent="0.2">
      <c r="A165" s="40" t="s">
        <v>54</v>
      </c>
      <c r="B165" s="41"/>
    </row>
    <row r="166" spans="1:6" ht="15.75" customHeight="1" x14ac:dyDescent="0.2">
      <c r="A166" s="11" t="s">
        <v>45</v>
      </c>
      <c r="B166" s="2" t="str">
        <f>IF(TRIM(A166)="A","Em casa ou apartamento, sozinho",IF(TRIM(A166)="B","Em casa ou apartamento, com pais e/ou parentes",IF(TRIM(A166)="C","Em casa ou apartamento, com cônjuge e/ou filhos",IF(TRIM(A166)="D","Em casa ou apartamento, com outras pessoas (incluindo república)",IF(TRIM(A166)="E","Em alojamento universitário da própria instituição",IF(TRIM(A166)="F","Em outros tipos de habitação individual ou coletiva (hotel, hospedaria, pensão ou outro)"))))))</f>
        <v>Em casa ou apartamento, sozinho</v>
      </c>
    </row>
    <row r="167" spans="1:6" ht="15.75" customHeight="1" x14ac:dyDescent="0.2">
      <c r="A167" s="11" t="s">
        <v>46</v>
      </c>
      <c r="B167" s="2" t="str">
        <f t="shared" ref="B167:B171" si="21">IF(TRIM(A167)="A","Em casa ou apartamento, sozinho",IF(TRIM(A167)="B","Em casa ou apartamento, com pais e/ou parentes",IF(TRIM(A167)="C","Em casa ou apartamento, com cônjuge e/ou filhos",IF(TRIM(A167)="D","Em casa ou apartamento, com outras pessoas (incluindo república)",IF(TRIM(A167)="E","Em alojamento universitário da própria instituição",IF(TRIM(A167)="F","Em outros tipos de habitação individual ou coletiva (hotel, hospedaria, pensão ou outro)"))))))</f>
        <v>Em casa ou apartamento, com pais e/ou parentes</v>
      </c>
      <c r="F167" s="19"/>
    </row>
    <row r="168" spans="1:6" ht="15.75" customHeight="1" x14ac:dyDescent="0.2">
      <c r="A168" s="11" t="s">
        <v>47</v>
      </c>
      <c r="B168" s="2" t="str">
        <f t="shared" si="21"/>
        <v>Em casa ou apartamento, com cônjuge e/ou filhos</v>
      </c>
    </row>
    <row r="169" spans="1:6" ht="15.75" customHeight="1" x14ac:dyDescent="0.2">
      <c r="A169" s="11" t="s">
        <v>48</v>
      </c>
      <c r="B169" s="2" t="str">
        <f t="shared" si="21"/>
        <v>Em casa ou apartamento, com outras pessoas (incluindo república)</v>
      </c>
    </row>
    <row r="170" spans="1:6" ht="15.75" customHeight="1" x14ac:dyDescent="0.2">
      <c r="A170" s="11" t="s">
        <v>49</v>
      </c>
      <c r="B170" s="2" t="str">
        <f t="shared" si="21"/>
        <v>Em alojamento universitário da própria instituição</v>
      </c>
    </row>
    <row r="171" spans="1:6" ht="15.75" customHeight="1" x14ac:dyDescent="0.2">
      <c r="A171" s="11" t="s">
        <v>51</v>
      </c>
      <c r="B171" s="2" t="str">
        <f t="shared" si="21"/>
        <v>Em outros tipos de habitação individual ou coletiva (hotel, hospedaria, pensão ou outro)</v>
      </c>
    </row>
    <row r="172" spans="1:6" ht="15.75" customHeight="1" x14ac:dyDescent="0.2">
      <c r="A172" s="40"/>
      <c r="B172" s="41"/>
    </row>
    <row r="173" spans="1:6" ht="15.75" customHeight="1" x14ac:dyDescent="0.2">
      <c r="A173" s="40" t="s">
        <v>55</v>
      </c>
      <c r="B173" s="41"/>
    </row>
    <row r="174" spans="1:6" ht="15.75" customHeight="1" x14ac:dyDescent="0.2">
      <c r="A174" s="11" t="s">
        <v>45</v>
      </c>
      <c r="B174" s="2" t="str">
        <f>IF(TRIM(A174)="A","Nenhuma",IF(TRIM(A174)="B","Uma",IF(TRIM(A174)="C","Duas",IF(TRIM(A174)="D","Três",IF(TRIM(A174)="E","Quatro",IF(TRIM(A174)="F","Cinco",IF(TRIM(A174)="G","Seis",IF(TRIM(A174)="H","Sete ou mais"))))))))</f>
        <v>Nenhuma</v>
      </c>
    </row>
    <row r="175" spans="1:6" ht="15.75" customHeight="1" x14ac:dyDescent="0.2">
      <c r="A175" s="11" t="s">
        <v>46</v>
      </c>
      <c r="B175" s="2" t="str">
        <f t="shared" ref="B175:B181" si="22">IF(TRIM(A175)="A","Nenhuma",IF(TRIM(A175)="B","Uma",IF(TRIM(A175)="C","Duas",IF(TRIM(A175)="D","Três",IF(TRIM(A175)="E","Quatro",IF(TRIM(A175)="F","Cinco",IF(TRIM(A175)="G","Seis",IF(TRIM(A175)="H","Sete ou mais"))))))))</f>
        <v>Uma</v>
      </c>
    </row>
    <row r="176" spans="1:6" ht="15.75" customHeight="1" x14ac:dyDescent="0.2">
      <c r="A176" s="11" t="s">
        <v>47</v>
      </c>
      <c r="B176" s="2" t="str">
        <f t="shared" si="22"/>
        <v>Duas</v>
      </c>
    </row>
    <row r="177" spans="1:4" ht="15.75" customHeight="1" x14ac:dyDescent="0.2">
      <c r="A177" s="11" t="s">
        <v>48</v>
      </c>
      <c r="B177" s="2" t="str">
        <f t="shared" si="22"/>
        <v>Três</v>
      </c>
    </row>
    <row r="178" spans="1:4" ht="15.75" customHeight="1" x14ac:dyDescent="0.2">
      <c r="A178" s="11" t="s">
        <v>49</v>
      </c>
      <c r="B178" s="2" t="str">
        <f t="shared" si="22"/>
        <v>Quatro</v>
      </c>
    </row>
    <row r="179" spans="1:4" ht="15.75" customHeight="1" x14ac:dyDescent="0.2">
      <c r="A179" s="11" t="s">
        <v>51</v>
      </c>
      <c r="B179" s="2" t="str">
        <f t="shared" si="22"/>
        <v>Cinco</v>
      </c>
    </row>
    <row r="180" spans="1:4" ht="15.75" customHeight="1" x14ac:dyDescent="0.2">
      <c r="A180" s="11" t="s">
        <v>56</v>
      </c>
      <c r="B180" s="2" t="str">
        <f t="shared" si="22"/>
        <v>Seis</v>
      </c>
    </row>
    <row r="181" spans="1:4" ht="15.75" customHeight="1" x14ac:dyDescent="0.2">
      <c r="A181" s="11" t="s">
        <v>57</v>
      </c>
      <c r="B181" s="2" t="str">
        <f t="shared" si="22"/>
        <v>Sete ou mais</v>
      </c>
    </row>
    <row r="182" spans="1:4" ht="15.75" customHeight="1" x14ac:dyDescent="0.2">
      <c r="A182" s="11"/>
      <c r="B182" s="2"/>
    </row>
    <row r="183" spans="1:4" ht="15.75" customHeight="1" x14ac:dyDescent="0.2">
      <c r="A183" s="40" t="s">
        <v>58</v>
      </c>
      <c r="B183" s="41"/>
    </row>
    <row r="184" spans="1:4" ht="15.75" customHeight="1" x14ac:dyDescent="0.2">
      <c r="A184" s="1"/>
      <c r="B184" s="2"/>
    </row>
    <row r="185" spans="1:4" ht="15.75" customHeight="1" x14ac:dyDescent="0.2">
      <c r="A185" s="11" t="s">
        <v>45</v>
      </c>
      <c r="B185" s="2" t="str">
        <f>IF(TRIM(A185)="A","Até 1,5 salário mínimo (até R$ 1.431,00)",IF(TRIM(A185)="B","De 1,5 a 3 salários mínimos (R$ 1.431,01 a R$ 2.862,00)",IF(TRIM(A185)="C","De 3 a 4,5 salários mínimos (R$ 2.862,01 a R$ 4.293,00)",IF(TRIM(A185)="D","De a 4,5 a 6 salários mínimos (R$ 4.293,01 a R$ 5.724,00)",IF(TRIM(A185)="E","De 6 a 10 salários mínimos (R$ 5.724,01 a R$ 9.540)", IF(TRIM(A185) = "F","De 10 a 30 salários mínimos (R$ 9.540,01 a R$ 28.620,00)",IF(TRIM(A185)="G","Acima de 30 salários mínimos (mais de R$ 28.620,00)")))))))</f>
        <v>Até 1,5 salário mínimo (até R$ 1.431,00)</v>
      </c>
      <c r="D185" s="20"/>
    </row>
    <row r="186" spans="1:4" ht="15.75" customHeight="1" x14ac:dyDescent="0.2">
      <c r="A186" s="11" t="s">
        <v>46</v>
      </c>
      <c r="B186" s="2" t="str">
        <f t="shared" ref="B186:B191" si="23">IF(TRIM(A186)="A","Até 1,5 salário mínimo (até R$ 1.431,00)",IF(TRIM(A186)="B","De 1,5 a 3 salários mínimos (R$ 1.431,01 a R$ 2.862,00)",IF(TRIM(A186)="C","De 3 a 4,5 salários mínimos (R$ 2.862,01 a R$ 4.293,00)",IF(TRIM(A186)="D","De a 4,5 a 6 salários mínimos (R$ 4.293,01 a R$ 5.724,00)",IF(TRIM(A186)="E","De 6 a 10 salários mínimos (R$ 5.724,01 a R$ 9.540)", IF(TRIM(A186) = "F","De 10 a 30 salários mínimos (R$ 9.540,01 a R$ 28.620,00)",IF(TRIM(A186)="G","Acima de 30 salários mínimos (mais de R$ 28.620,00)")))))))</f>
        <v>De 1,5 a 3 salários mínimos (R$ 1.431,01 a R$ 2.862,00)</v>
      </c>
    </row>
    <row r="187" spans="1:4" ht="15.75" customHeight="1" x14ac:dyDescent="0.2">
      <c r="A187" s="11" t="s">
        <v>47</v>
      </c>
      <c r="B187" s="2" t="str">
        <f t="shared" si="23"/>
        <v>De 3 a 4,5 salários mínimos (R$ 2.862,01 a R$ 4.293,00)</v>
      </c>
    </row>
    <row r="188" spans="1:4" ht="15.75" customHeight="1" x14ac:dyDescent="0.2">
      <c r="A188" s="11" t="s">
        <v>48</v>
      </c>
      <c r="B188" s="2" t="str">
        <f t="shared" si="23"/>
        <v>De a 4,5 a 6 salários mínimos (R$ 4.293,01 a R$ 5.724,00)</v>
      </c>
    </row>
    <row r="189" spans="1:4" ht="15.75" customHeight="1" x14ac:dyDescent="0.2">
      <c r="A189" s="11" t="s">
        <v>49</v>
      </c>
      <c r="B189" s="2" t="str">
        <f t="shared" si="23"/>
        <v>De 6 a 10 salários mínimos (R$ 5.724,01 a R$ 9.540)</v>
      </c>
    </row>
    <row r="190" spans="1:4" ht="15.75" customHeight="1" x14ac:dyDescent="0.2">
      <c r="A190" s="11" t="s">
        <v>51</v>
      </c>
      <c r="B190" s="2" t="str">
        <f t="shared" si="23"/>
        <v>De 10 a 30 salários mínimos (R$ 9.540,01 a R$ 28.620,00)</v>
      </c>
    </row>
    <row r="191" spans="1:4" ht="15.75" customHeight="1" x14ac:dyDescent="0.2">
      <c r="A191" s="11" t="s">
        <v>56</v>
      </c>
      <c r="B191" s="2" t="str">
        <f t="shared" si="23"/>
        <v>Acima de 30 salários mínimos (mais de R$ 28.620,00)</v>
      </c>
    </row>
    <row r="192" spans="1:4" ht="15.75" customHeight="1" x14ac:dyDescent="0.2">
      <c r="A192" s="11"/>
      <c r="B192" s="2"/>
    </row>
    <row r="193" spans="1:7" ht="15.75" customHeight="1" x14ac:dyDescent="0.2">
      <c r="A193" s="40" t="s">
        <v>59</v>
      </c>
      <c r="B193" s="41"/>
    </row>
    <row r="194" spans="1:7" ht="15.75" customHeight="1" x14ac:dyDescent="0.2">
      <c r="A194" s="11" t="s">
        <v>45</v>
      </c>
      <c r="B194" s="2" t="str">
        <f>IF(TRIM(A194)="A","Não tenho renda e meus gastos são financiados por programas governamentais",IF(TRIM(A194)="B","Não tenho renda e meus gastos são financiados pela minha família ou por outras pessoas",IF(TRIM(A194)="C","Tenho renda, mas recebo ajuda família ou de outras pessoas para financiar meus gastos",IF(TRIM(A194)="D","Tenho renda e não preciso de ajuda para financiar meus gastos",IF(TRIM(A194)="E","Tenho renda e contribuo com o sustento da família",IF(TRIM(A194)="F","Sou o principal responsável pelo sustento da família"))))))</f>
        <v>Não tenho renda e meus gastos são financiados por programas governamentais</v>
      </c>
      <c r="G194" s="20"/>
    </row>
    <row r="195" spans="1:7" ht="15.75" customHeight="1" x14ac:dyDescent="0.2">
      <c r="A195" s="11" t="s">
        <v>46</v>
      </c>
      <c r="B195" s="2" t="str">
        <f t="shared" ref="B195:B199" si="24">IF(TRIM(A195)="A","Não tenho renda e meus gastos são financiados por programas governamentais",IF(TRIM(A195)="B","Não tenho renda e meus gastos são financiados pela minha família ou por outras pessoas",IF(TRIM(A195)="C","Tenho renda, mas recebo ajuda família ou de outras pessoas para financiar meus gastos",IF(TRIM(A195)="D","Tenho renda e não preciso de ajuda para financiar meus gastos",IF(TRIM(A195)="E","Tenho renda e contribuo com o sustento da família",IF(TRIM(A195)="F","Sou o principal responsável pelo sustento da família"))))))</f>
        <v>Não tenho renda e meus gastos são financiados pela minha família ou por outras pessoas</v>
      </c>
    </row>
    <row r="196" spans="1:7" ht="15.75" customHeight="1" x14ac:dyDescent="0.2">
      <c r="A196" s="11" t="s">
        <v>47</v>
      </c>
      <c r="B196" s="2" t="str">
        <f t="shared" si="24"/>
        <v>Tenho renda, mas recebo ajuda família ou de outras pessoas para financiar meus gastos</v>
      </c>
    </row>
    <row r="197" spans="1:7" ht="15.75" customHeight="1" x14ac:dyDescent="0.2">
      <c r="A197" s="11" t="s">
        <v>60</v>
      </c>
      <c r="B197" s="2" t="str">
        <f t="shared" si="24"/>
        <v>Tenho renda e não preciso de ajuda para financiar meus gastos</v>
      </c>
    </row>
    <row r="198" spans="1:7" ht="15.75" customHeight="1" x14ac:dyDescent="0.2">
      <c r="A198" s="11" t="s">
        <v>49</v>
      </c>
      <c r="B198" s="2" t="str">
        <f t="shared" si="24"/>
        <v>Tenho renda e contribuo com o sustento da família</v>
      </c>
    </row>
    <row r="199" spans="1:7" ht="15.75" customHeight="1" x14ac:dyDescent="0.2">
      <c r="A199" s="11" t="s">
        <v>51</v>
      </c>
      <c r="B199" s="2" t="str">
        <f t="shared" si="24"/>
        <v>Sou o principal responsável pelo sustento da família</v>
      </c>
    </row>
    <row r="200" spans="1:7" ht="15.75" customHeight="1" x14ac:dyDescent="0.2">
      <c r="A200" s="11"/>
      <c r="B200" s="2"/>
    </row>
    <row r="201" spans="1:7" ht="15.75" customHeight="1" x14ac:dyDescent="0.2">
      <c r="A201" s="40" t="s">
        <v>61</v>
      </c>
      <c r="B201" s="41"/>
    </row>
    <row r="202" spans="1:7" ht="15.75" customHeight="1" x14ac:dyDescent="0.2">
      <c r="A202" s="11" t="s">
        <v>45</v>
      </c>
      <c r="B202" s="2" t="str">
        <f>IF(TRIM(A202)="A","Não trabalho",IF(TRIM(A202)="B","Trabalho eventualmente",IF(TRIM(A202)="C","Trabalho até 20 horas semanais",IF(TRIM(A202)="D","Trabalho de 21 a 30 horas semanais",IF(TRIM(A202)="E","Trabalho 40 horas semanais ou mais")))))</f>
        <v>Não trabalho</v>
      </c>
    </row>
    <row r="203" spans="1:7" ht="15.75" customHeight="1" x14ac:dyDescent="0.2">
      <c r="A203" s="11" t="s">
        <v>46</v>
      </c>
      <c r="B203" s="2" t="str">
        <f t="shared" ref="B203:B206" si="25">IF(TRIM(A203)="A","Não trabalho",IF(TRIM(A203)="B","Trabalho eventualmente",IF(TRIM(A203)="C","Trabalho até 20 horas semanais",IF(TRIM(A203)="D","Trabalho de 21 a 30 horas semanais",IF(TRIM(A203)="E","Trabalho 40 horas semanais ou mais")))))</f>
        <v>Trabalho eventualmente</v>
      </c>
    </row>
    <row r="204" spans="1:7" ht="15.75" customHeight="1" x14ac:dyDescent="0.2">
      <c r="A204" s="11" t="s">
        <v>47</v>
      </c>
      <c r="B204" s="2" t="str">
        <f t="shared" si="25"/>
        <v>Trabalho até 20 horas semanais</v>
      </c>
    </row>
    <row r="205" spans="1:7" ht="15.75" customHeight="1" x14ac:dyDescent="0.2">
      <c r="A205" s="11" t="s">
        <v>48</v>
      </c>
      <c r="B205" s="2" t="str">
        <f t="shared" si="25"/>
        <v>Trabalho de 21 a 30 horas semanais</v>
      </c>
    </row>
    <row r="206" spans="1:7" ht="15.75" customHeight="1" x14ac:dyDescent="0.2">
      <c r="A206" s="11" t="s">
        <v>49</v>
      </c>
      <c r="B206" s="2" t="str">
        <f t="shared" si="25"/>
        <v>Trabalho 40 horas semanais ou mais</v>
      </c>
    </row>
    <row r="207" spans="1:7" ht="15.75" customHeight="1" x14ac:dyDescent="0.2">
      <c r="A207" s="11"/>
      <c r="B207" s="2"/>
    </row>
    <row r="208" spans="1:7" ht="15.75" customHeight="1" x14ac:dyDescent="0.2">
      <c r="A208" s="40" t="s">
        <v>62</v>
      </c>
      <c r="B208" s="41"/>
    </row>
    <row r="209" spans="1:6" ht="15.75" customHeight="1" x14ac:dyDescent="0.2">
      <c r="A209" s="11" t="s">
        <v>45</v>
      </c>
      <c r="B209" s="2" t="str">
        <f t="shared" ref="B209:B219" si="26">IF(TRIM(A209)="A","Nenhum, pois meu curso é gratuito", IF(TRIM(A209)="B","Nenhum, embora meu curso não seja gratuito",IF(TRIM(A209)="C","ProUni integral",IF(TRIM(A209)="D","ProUni parcia, apenas",IF(TRIM(A209)="E","FIES, apenas",IF(TRIM(A209)="F","ProUni Parcial e FIES",IF(TRIM(A209)="G","Bolsa oferecida por governo estadual, distrital ou municipal",IF(TRIM(A209)="H","Bolsa oferecida pela própria instituição",IF(TRIM(A209)="I","Bolsa oferecida por outra entidade (empresa, ONG, outra)",IF(TRIM(A209)="J","Financiamento oferecido pela própria instituição",IF(TRIM(A209)="K","Financiamento bancário")))))))))))</f>
        <v>Nenhum, pois meu curso é gratuito</v>
      </c>
    </row>
    <row r="210" spans="1:6" ht="15.75" customHeight="1" x14ac:dyDescent="0.2">
      <c r="A210" s="11" t="s">
        <v>46</v>
      </c>
      <c r="B210" s="2" t="str">
        <f t="shared" si="26"/>
        <v>Nenhum, embora meu curso não seja gratuito</v>
      </c>
      <c r="F210" s="20"/>
    </row>
    <row r="211" spans="1:6" ht="15.75" customHeight="1" x14ac:dyDescent="0.2">
      <c r="A211" s="11" t="s">
        <v>47</v>
      </c>
      <c r="B211" s="2" t="str">
        <f t="shared" si="26"/>
        <v>ProUni integral</v>
      </c>
    </row>
    <row r="212" spans="1:6" ht="15.75" customHeight="1" x14ac:dyDescent="0.2">
      <c r="A212" s="11" t="s">
        <v>48</v>
      </c>
      <c r="B212" s="2" t="str">
        <f t="shared" si="26"/>
        <v>ProUni parcia, apenas</v>
      </c>
    </row>
    <row r="213" spans="1:6" ht="15.75" customHeight="1" x14ac:dyDescent="0.2">
      <c r="A213" s="11" t="s">
        <v>49</v>
      </c>
      <c r="B213" s="2" t="str">
        <f t="shared" si="26"/>
        <v>FIES, apenas</v>
      </c>
    </row>
    <row r="214" spans="1:6" ht="15.75" customHeight="1" x14ac:dyDescent="0.2">
      <c r="A214" s="11" t="s">
        <v>51</v>
      </c>
      <c r="B214" s="2" t="str">
        <f>IF(TRIM(A214)="A","Nenhum, pois meu curso é gratuito", IF(TRIM(A214)="B","Nenhum, embora meu curso não seja gratuito",IF(TRIM(A214)="C","ProUni integral",IF(TRIM(A214)="D","ProUni parcia, apenas",IF(TRIM(A214)="E","FIES, apenas",IF(TRIM(A214)="F","ProUni Parcial e FIES",IF(TRIM(A214)="G","Bolsa oferecida por governo estadual, distrital ou municipal",IF(TRIM(A214)="H","Bolsa oferecida pela própria instituição",IF(TRIM(A214)="I","Bolsa oferecida por outra entidade (empresa, ONG, outra)",IF(TRIM(A214)="J","Financiamento oferecido pela própria instituição",IF(TRIM(A214)="K","Financiamento bancário")))))))))))</f>
        <v>ProUni Parcial e FIES</v>
      </c>
    </row>
    <row r="215" spans="1:6" ht="15.75" customHeight="1" x14ac:dyDescent="0.2">
      <c r="A215" s="11" t="s">
        <v>56</v>
      </c>
      <c r="B215" s="2" t="str">
        <f t="shared" si="26"/>
        <v>Bolsa oferecida por governo estadual, distrital ou municipal</v>
      </c>
    </row>
    <row r="216" spans="1:6" ht="15.75" customHeight="1" x14ac:dyDescent="0.2">
      <c r="A216" s="11" t="s">
        <v>57</v>
      </c>
      <c r="B216" s="2" t="str">
        <f t="shared" si="26"/>
        <v>Bolsa oferecida pela própria instituição</v>
      </c>
    </row>
    <row r="217" spans="1:6" ht="15.75" customHeight="1" x14ac:dyDescent="0.2">
      <c r="A217" s="11" t="s">
        <v>63</v>
      </c>
      <c r="B217" s="2" t="str">
        <f t="shared" si="26"/>
        <v>Bolsa oferecida por outra entidade (empresa, ONG, outra)</v>
      </c>
    </row>
    <row r="218" spans="1:6" ht="15.75" customHeight="1" x14ac:dyDescent="0.2">
      <c r="A218" s="11" t="s">
        <v>64</v>
      </c>
      <c r="B218" s="2" t="str">
        <f t="shared" si="26"/>
        <v>Financiamento oferecido pela própria instituição</v>
      </c>
    </row>
    <row r="219" spans="1:6" ht="15.75" customHeight="1" x14ac:dyDescent="0.2">
      <c r="A219" s="11" t="s">
        <v>65</v>
      </c>
      <c r="B219" s="2" t="str">
        <f t="shared" si="26"/>
        <v>Financiamento bancário</v>
      </c>
    </row>
    <row r="220" spans="1:6" ht="15.75" customHeight="1" x14ac:dyDescent="0.2">
      <c r="A220" s="11"/>
      <c r="B220" s="2"/>
    </row>
    <row r="221" spans="1:6" ht="15.75" customHeight="1" x14ac:dyDescent="0.2">
      <c r="A221" s="40" t="s">
        <v>66</v>
      </c>
      <c r="B221" s="41"/>
    </row>
    <row r="222" spans="1:6" ht="15.75" customHeight="1" x14ac:dyDescent="0.2">
      <c r="A222" s="11" t="s">
        <v>45</v>
      </c>
      <c r="B222" s="2" t="str">
        <f>IF(TRIM(A222)="A","Nenhum",IF(TRIM(A222)="B","Auxílio moradia",IF(TRIM(A222)="C","Auxílio alimentação",IF(TRIM(A222)="D","Auxílio moradia e alimentação",IF(TRIM(A222)="E","Auxílio Permanência",IF(TRIM(A222)="F","Outro tipo de auxílio"))))))</f>
        <v>Nenhum</v>
      </c>
    </row>
    <row r="223" spans="1:6" ht="15.75" customHeight="1" x14ac:dyDescent="0.2">
      <c r="A223" s="11" t="s">
        <v>46</v>
      </c>
      <c r="B223" s="2" t="str">
        <f t="shared" ref="B223:B227" si="27">IF(TRIM(A223)="A","Nenhum",IF(TRIM(A223)="B","Auxílio moradia",IF(TRIM(A223)="C","Auxílio alimentação",IF(TRIM(A223)="D","Auxílio moradia e alimentação",IF(TRIM(A223)="E","Auxílio Permanência",IF(TRIM(A223)="F","Outro tipo de auxílio"))))))</f>
        <v>Auxílio moradia</v>
      </c>
    </row>
    <row r="224" spans="1:6" ht="15.75" customHeight="1" x14ac:dyDescent="0.2">
      <c r="A224" s="11" t="s">
        <v>47</v>
      </c>
      <c r="B224" s="2" t="str">
        <f t="shared" si="27"/>
        <v>Auxílio alimentação</v>
      </c>
    </row>
    <row r="225" spans="1:2" ht="15.75" customHeight="1" x14ac:dyDescent="0.2">
      <c r="A225" s="11" t="s">
        <v>48</v>
      </c>
      <c r="B225" s="2" t="str">
        <f t="shared" si="27"/>
        <v>Auxílio moradia e alimentação</v>
      </c>
    </row>
    <row r="226" spans="1:2" ht="15.75" customHeight="1" x14ac:dyDescent="0.2">
      <c r="A226" s="11" t="s">
        <v>49</v>
      </c>
      <c r="B226" s="2" t="str">
        <f t="shared" si="27"/>
        <v>Auxílio Permanência</v>
      </c>
    </row>
    <row r="227" spans="1:2" ht="15.75" customHeight="1" x14ac:dyDescent="0.2">
      <c r="A227" s="11" t="s">
        <v>51</v>
      </c>
      <c r="B227" s="2" t="str">
        <f t="shared" si="27"/>
        <v>Outro tipo de auxílio</v>
      </c>
    </row>
    <row r="228" spans="1:2" ht="15.75" customHeight="1" x14ac:dyDescent="0.2">
      <c r="A228" s="11"/>
      <c r="B228" s="2"/>
    </row>
    <row r="229" spans="1:2" ht="15.75" customHeight="1" x14ac:dyDescent="0.2">
      <c r="A229" s="40" t="s">
        <v>67</v>
      </c>
      <c r="B229" s="41"/>
    </row>
    <row r="230" spans="1:2" ht="15.75" customHeight="1" x14ac:dyDescent="0.2">
      <c r="A230" s="11" t="s">
        <v>45</v>
      </c>
      <c r="B230" s="2" t="str">
        <f>IF(TRIM(A230)="A","Nenhum",IF(TRIM(A230)="B","Bolsa de iniciação científica",IF(TRIM(A230)="C","Bolsa de extensão",IF(TRIM(A230)="D","Bolsa de monitoria/tutoria"))))</f>
        <v>Nenhum</v>
      </c>
    </row>
    <row r="231" spans="1:2" ht="15.75" customHeight="1" x14ac:dyDescent="0.2">
      <c r="A231" s="11" t="s">
        <v>46</v>
      </c>
      <c r="B231" s="2" t="str">
        <f t="shared" ref="B231:B233" si="28">IF(TRIM(A231)="A","Nenhum",IF(TRIM(A231)="B","Bolsa de iniciação científica",IF(TRIM(A231)="C","Bolsa de extensão",IF(TRIM(A231)="D","Bolsa de monitoria/tutoria"))))</f>
        <v>Bolsa de iniciação científica</v>
      </c>
    </row>
    <row r="232" spans="1:2" ht="15.75" customHeight="1" x14ac:dyDescent="0.2">
      <c r="A232" s="11" t="s">
        <v>47</v>
      </c>
      <c r="B232" s="2" t="str">
        <f t="shared" si="28"/>
        <v>Bolsa de extensão</v>
      </c>
    </row>
    <row r="233" spans="1:2" ht="15.75" customHeight="1" x14ac:dyDescent="0.2">
      <c r="A233" s="11" t="s">
        <v>68</v>
      </c>
      <c r="B233" s="2" t="str">
        <f t="shared" si="28"/>
        <v>Bolsa de monitoria/tutoria</v>
      </c>
    </row>
    <row r="234" spans="1:2" ht="15.75" customHeight="1" x14ac:dyDescent="0.2">
      <c r="A234" s="11" t="s">
        <v>50</v>
      </c>
      <c r="B234" s="2"/>
    </row>
    <row r="235" spans="1:2" ht="15.75" customHeight="1" x14ac:dyDescent="0.2">
      <c r="A235" s="40" t="s">
        <v>69</v>
      </c>
      <c r="B235" s="41"/>
    </row>
    <row r="236" spans="1:2" ht="15.75" customHeight="1" x14ac:dyDescent="0.2">
      <c r="A236" s="11" t="s">
        <v>45</v>
      </c>
      <c r="B236" s="2" t="str">
        <f>IF(TRIM(A236)="A","Não participei",IF(TRIM(A236)="B","Sim, Programa Ciência sem Fronteiras",IF(TRIM(A236)="C","Sim, programa de intercâmbio financiado pelo Governo Federal (Marca; Brafitec; PLI; outro)",IF(TRIM(A236)="D","Sim, programa de intercâmbio financiado pelo Governo Estadual",IF(TRIM(A236)="E","Sim, programa de intercâmbio da minha instituição",IF(TRIM(A236)="F","Sim, outro intercâmbio não institucional"))))))</f>
        <v>Não participei</v>
      </c>
    </row>
    <row r="237" spans="1:2" ht="15.75" customHeight="1" x14ac:dyDescent="0.2">
      <c r="A237" s="11" t="s">
        <v>46</v>
      </c>
      <c r="B237" s="2" t="str">
        <f t="shared" ref="B237:B241" si="29">IF(TRIM(A237)="A","Não participei",IF(TRIM(A237)="B","Sim, Programa Ciência sem Fronteiras",IF(TRIM(A237)="C","Sim, programa de intercâmbio financiado pelo Governo Federal (Marca; Brafitec; PLI; outro)",IF(TRIM(A237)="D","Sim, programa de intercâmbio financiado pelo Governo Estadual",IF(TRIM(A237)="E","Sim, programa de intercâmbio da minha instituição",IF(TRIM(A237)="F","Sim, outro intercâmbio não institucional"))))))</f>
        <v>Sim, Programa Ciência sem Fronteiras</v>
      </c>
    </row>
    <row r="238" spans="1:2" ht="15.75" customHeight="1" x14ac:dyDescent="0.2">
      <c r="A238" s="11" t="s">
        <v>47</v>
      </c>
      <c r="B238" s="2" t="str">
        <f t="shared" si="29"/>
        <v>Sim, programa de intercâmbio financiado pelo Governo Federal (Marca; Brafitec; PLI; outro)</v>
      </c>
    </row>
    <row r="239" spans="1:2" ht="15.75" customHeight="1" x14ac:dyDescent="0.2">
      <c r="A239" s="11" t="s">
        <v>48</v>
      </c>
      <c r="B239" s="2" t="str">
        <f t="shared" si="29"/>
        <v>Sim, programa de intercâmbio financiado pelo Governo Estadual</v>
      </c>
    </row>
    <row r="240" spans="1:2" ht="15.75" customHeight="1" x14ac:dyDescent="0.2">
      <c r="A240" s="11" t="s">
        <v>49</v>
      </c>
      <c r="B240" s="2" t="str">
        <f t="shared" si="29"/>
        <v>Sim, programa de intercâmbio da minha instituição</v>
      </c>
    </row>
    <row r="241" spans="1:2" ht="15.75" customHeight="1" x14ac:dyDescent="0.2">
      <c r="A241" s="11" t="s">
        <v>51</v>
      </c>
      <c r="B241" s="2" t="str">
        <f t="shared" si="29"/>
        <v>Sim, outro intercâmbio não institucional</v>
      </c>
    </row>
    <row r="242" spans="1:2" ht="15.75" customHeight="1" x14ac:dyDescent="0.2">
      <c r="A242" s="11"/>
      <c r="B242" s="2"/>
    </row>
    <row r="243" spans="1:2" ht="15.75" customHeight="1" x14ac:dyDescent="0.2">
      <c r="A243" s="40" t="s">
        <v>70</v>
      </c>
      <c r="B243" s="41"/>
    </row>
    <row r="244" spans="1:2" ht="15.75" customHeight="1" x14ac:dyDescent="0.2">
      <c r="A244" s="11" t="s">
        <v>45</v>
      </c>
      <c r="B244" s="2" t="str">
        <f>IF(TRIM(A244)="A","Não",IF(TRIM(A244)="B","Sim, por critério étnico-racial",IF(TRIM(A244)="C","Sim, por critério de renda",IF(TRIM(A244)="D","Sim, por ter estudado em escola pública ou particular com bolsa de estudos",IF(TRIM(A244)="E","Sim, por sistema que combina dois ou mais critérios anteriores",IF(TRIM(A244)="F","Sim, por sistema diferente dos anteriores"))))))</f>
        <v>Não</v>
      </c>
    </row>
    <row r="245" spans="1:2" ht="15.75" customHeight="1" x14ac:dyDescent="0.2">
      <c r="A245" s="11" t="s">
        <v>46</v>
      </c>
      <c r="B245" s="2" t="str">
        <f t="shared" ref="B245:B249" si="30">IF(TRIM(A245)="A","Não",IF(TRIM(A245)="B","Sim, por critério étnico-racial",IF(TRIM(A245)="C","Sim, por critério de renda",IF(TRIM(A245)="D","Sim, por ter estudado em escola pública ou particular com bolsa de estudos",IF(TRIM(A245)="E","Sim, por sistema que combina dois ou mais critérios anteriores",IF(TRIM(A245)="F","Sim, por sistema diferente dos anteriores"))))))</f>
        <v>Sim, por critério étnico-racial</v>
      </c>
    </row>
    <row r="246" spans="1:2" ht="15.75" customHeight="1" x14ac:dyDescent="0.2">
      <c r="A246" s="11" t="s">
        <v>47</v>
      </c>
      <c r="B246" s="2" t="str">
        <f t="shared" si="30"/>
        <v>Sim, por critério de renda</v>
      </c>
    </row>
    <row r="247" spans="1:2" ht="15.75" customHeight="1" x14ac:dyDescent="0.2">
      <c r="A247" s="11" t="s">
        <v>48</v>
      </c>
      <c r="B247" s="2" t="str">
        <f t="shared" si="30"/>
        <v>Sim, por ter estudado em escola pública ou particular com bolsa de estudos</v>
      </c>
    </row>
    <row r="248" spans="1:2" ht="15.75" customHeight="1" x14ac:dyDescent="0.2">
      <c r="A248" s="11" t="s">
        <v>49</v>
      </c>
      <c r="B248" s="2" t="str">
        <f t="shared" si="30"/>
        <v>Sim, por sistema que combina dois ou mais critérios anteriores</v>
      </c>
    </row>
    <row r="249" spans="1:2" ht="15.75" customHeight="1" x14ac:dyDescent="0.2">
      <c r="A249" s="11" t="s">
        <v>51</v>
      </c>
      <c r="B249" s="2" t="str">
        <f t="shared" si="30"/>
        <v>Sim, por sistema diferente dos anteriores</v>
      </c>
    </row>
    <row r="250" spans="1:2" ht="15.75" customHeight="1" x14ac:dyDescent="0.2">
      <c r="A250" s="11"/>
      <c r="B250" s="2"/>
    </row>
    <row r="251" spans="1:2" ht="15.75" customHeight="1" x14ac:dyDescent="0.2">
      <c r="A251" s="40" t="s">
        <v>71</v>
      </c>
      <c r="B251" s="41"/>
    </row>
    <row r="252" spans="1:2" ht="15.75" customHeight="1" x14ac:dyDescent="0.2">
      <c r="A252" s="11" t="s">
        <v>45</v>
      </c>
      <c r="B252" s="2" t="str">
        <f>IF(TRIM(A252)="A","Todo em escola pública",IF(TRIM(A252)="B","Todo em escola privada (particular)",IF(TRIM(A252)="C","Todo no exterior",IF(TRIM(A252)="D","A maior parte em escola pública",IF(TRIM(A252)="E","A maior parte em escola privada (particular)",IF(TRIM(A252)="F","Parte no Brasil e parte no exterior"))))))</f>
        <v>Todo em escola pública</v>
      </c>
    </row>
    <row r="253" spans="1:2" ht="15.75" customHeight="1" x14ac:dyDescent="0.2">
      <c r="A253" s="11" t="s">
        <v>46</v>
      </c>
      <c r="B253" s="2" t="str">
        <f t="shared" ref="B253:B257" si="31">IF(TRIM(A253)="A","Todo em escola pública",IF(TRIM(A253)="B","Todo em escola privada (particular)",IF(TRIM(A253)="C","Todo no exterior",IF(TRIM(A253)="D","A maior parte em escola pública",IF(TRIM(A253)="E","A maior parte em escola privada (particular)",IF(TRIM(A253)="F","Parte no Brasil e parte no exterior"))))))</f>
        <v>Todo em escola privada (particular)</v>
      </c>
    </row>
    <row r="254" spans="1:2" ht="15.75" customHeight="1" x14ac:dyDescent="0.2">
      <c r="A254" s="11" t="s">
        <v>47</v>
      </c>
      <c r="B254" s="2" t="str">
        <f t="shared" si="31"/>
        <v>Todo no exterior</v>
      </c>
    </row>
    <row r="255" spans="1:2" ht="15.75" customHeight="1" x14ac:dyDescent="0.2">
      <c r="A255" s="11" t="s">
        <v>48</v>
      </c>
      <c r="B255" s="2" t="str">
        <f t="shared" si="31"/>
        <v>A maior parte em escola pública</v>
      </c>
    </row>
    <row r="256" spans="1:2" ht="15.75" customHeight="1" x14ac:dyDescent="0.2">
      <c r="A256" s="11" t="s">
        <v>49</v>
      </c>
      <c r="B256" s="2" t="str">
        <f t="shared" si="31"/>
        <v>A maior parte em escola privada (particular)</v>
      </c>
    </row>
    <row r="257" spans="1:2" ht="15.75" customHeight="1" x14ac:dyDescent="0.2">
      <c r="A257" s="11" t="s">
        <v>51</v>
      </c>
      <c r="B257" s="2" t="str">
        <f t="shared" si="31"/>
        <v>Parte no Brasil e parte no exterior</v>
      </c>
    </row>
    <row r="258" spans="1:2" ht="15.75" customHeight="1" x14ac:dyDescent="0.2">
      <c r="A258" s="11"/>
      <c r="B258" s="2"/>
    </row>
    <row r="259" spans="1:2" ht="15.75" customHeight="1" x14ac:dyDescent="0.2">
      <c r="A259" s="40" t="s">
        <v>72</v>
      </c>
      <c r="B259" s="41"/>
    </row>
    <row r="260" spans="1:2" ht="15.75" customHeight="1" x14ac:dyDescent="0.2">
      <c r="A260" s="11" t="s">
        <v>45</v>
      </c>
      <c r="B260" s="2" t="str">
        <f>IF(TRIM(A260)="A","Ensino médio tradicional",IF(TRIM(A260)="B","Profissionalizante técnico (eletrônica, contabilidade, agrícola, outro)",IF(TRIM(A260)="C","Profissionalizante magistério (Curso Normal)",IF(TRIM(A260)="D","Educação de Jovens e Adultos (EJA) e/ou Supletivo",IF(TRIM(A260)="E","Outra modalidade")))))</f>
        <v>Ensino médio tradicional</v>
      </c>
    </row>
    <row r="261" spans="1:2" ht="15.75" customHeight="1" x14ac:dyDescent="0.2">
      <c r="A261" s="11" t="s">
        <v>46</v>
      </c>
      <c r="B261" s="2" t="str">
        <f t="shared" ref="B261:B264" si="32">IF(TRIM(A261)="A","Ensino médio tradicional",IF(TRIM(A261)="B","Profissionalizante técnico (eletrônica, contabilidade, agrícola, outro)",IF(TRIM(A261)="C","Profissionalizante magistério (Curso Normal)",IF(TRIM(A261)="D","Educação de Jovens e Adultos (EJA) e/ou Supletivo",IF(TRIM(A261)="E","Outra modalidade")))))</f>
        <v>Profissionalizante técnico (eletrônica, contabilidade, agrícola, outro)</v>
      </c>
    </row>
    <row r="262" spans="1:2" ht="15.75" customHeight="1" x14ac:dyDescent="0.2">
      <c r="A262" s="11" t="s">
        <v>47</v>
      </c>
      <c r="B262" s="2" t="str">
        <f t="shared" si="32"/>
        <v>Profissionalizante magistério (Curso Normal)</v>
      </c>
    </row>
    <row r="263" spans="1:2" ht="15.75" customHeight="1" x14ac:dyDescent="0.2">
      <c r="A263" s="11" t="s">
        <v>48</v>
      </c>
      <c r="B263" s="2" t="str">
        <f t="shared" si="32"/>
        <v>Educação de Jovens e Adultos (EJA) e/ou Supletivo</v>
      </c>
    </row>
    <row r="264" spans="1:2" ht="15.75" customHeight="1" x14ac:dyDescent="0.2">
      <c r="A264" s="11" t="s">
        <v>49</v>
      </c>
      <c r="B264" s="2" t="str">
        <f t="shared" si="32"/>
        <v>Outra modalidade</v>
      </c>
    </row>
    <row r="265" spans="1:2" ht="15.75" customHeight="1" x14ac:dyDescent="0.2">
      <c r="A265" s="11"/>
      <c r="B265" s="2"/>
    </row>
    <row r="266" spans="1:2" ht="15.75" customHeight="1" x14ac:dyDescent="0.2">
      <c r="A266" s="40" t="s">
        <v>73</v>
      </c>
      <c r="B266" s="41"/>
    </row>
    <row r="267" spans="1:2" ht="15.75" customHeight="1" x14ac:dyDescent="0.2">
      <c r="A267" s="11" t="s">
        <v>45</v>
      </c>
      <c r="B267" s="2" t="str">
        <f>IF(TRIM(A267)="A","Ninguém",IF(TRIM(A267)="B","Pais",IF(TRIM(A267)="C","Avós/Outros membros da família(em 2013)",IF(TRIM(A267)="D","Irmãos/Professores(em 2013)",IF(TRIM(A267)="E","Líder ou representante religioso",IF(TRIM(A267)="F","Colegas/Amigos"))))))</f>
        <v>Ninguém</v>
      </c>
    </row>
    <row r="268" spans="1:2" ht="15.75" customHeight="1" x14ac:dyDescent="0.2">
      <c r="A268" s="11" t="s">
        <v>46</v>
      </c>
      <c r="B268" s="2" t="str">
        <f t="shared" ref="B268:B272" si="33">IF(TRIM(A268)="A","Ninguém",IF(TRIM(A268)="B","Pais",IF(TRIM(A268)="C","Avós/Outros membros da família(em 2013)",IF(TRIM(A268)="D","Irmãos/Professores(em 2013)",IF(TRIM(A268)="E","Líder ou representante religioso",IF(TRIM(A268)="F","Colegas/Amigos"))))))</f>
        <v>Pais</v>
      </c>
    </row>
    <row r="269" spans="1:2" ht="15.75" customHeight="1" x14ac:dyDescent="0.2">
      <c r="A269" s="11" t="s">
        <v>47</v>
      </c>
      <c r="B269" s="2" t="str">
        <f t="shared" si="33"/>
        <v>Avós/Outros membros da família(em 2013)</v>
      </c>
    </row>
    <row r="270" spans="1:2" ht="15.75" customHeight="1" x14ac:dyDescent="0.2">
      <c r="A270" s="11" t="s">
        <v>48</v>
      </c>
      <c r="B270" s="2" t="str">
        <f t="shared" si="33"/>
        <v>Irmãos/Professores(em 2013)</v>
      </c>
    </row>
    <row r="271" spans="1:2" ht="15.75" customHeight="1" x14ac:dyDescent="0.2">
      <c r="A271" s="11" t="s">
        <v>49</v>
      </c>
      <c r="B271" s="2" t="str">
        <f t="shared" si="33"/>
        <v>Líder ou representante religioso</v>
      </c>
    </row>
    <row r="272" spans="1:2" ht="15.75" customHeight="1" x14ac:dyDescent="0.2">
      <c r="A272" s="11" t="s">
        <v>51</v>
      </c>
      <c r="B272" s="2" t="str">
        <f t="shared" si="33"/>
        <v>Colegas/Amigos</v>
      </c>
    </row>
    <row r="273" spans="1:2" ht="15.75" customHeight="1" x14ac:dyDescent="0.2">
      <c r="A273" s="11"/>
      <c r="B273" s="2"/>
    </row>
    <row r="274" spans="1:2" ht="15.75" customHeight="1" x14ac:dyDescent="0.2">
      <c r="A274" s="40" t="s">
        <v>74</v>
      </c>
      <c r="B274" s="41"/>
    </row>
    <row r="275" spans="1:2" ht="15.75" customHeight="1" x14ac:dyDescent="0.2">
      <c r="A275" s="11" t="s">
        <v>45</v>
      </c>
      <c r="B275" s="2" t="str">
        <f>IF(TRIM(A275)="A","Não tive dificuldade",IF(TRIM(A275)="B","Não recebi apoio para enfrentar dificuldades",IF(TRIM(A275)="C","Pais",IF(TRIM(A275)="D","Avós",IF(TRIM(A275)="E","Irmãos, primos ou tios",IF(TRIM(A275)=",","Não informado",IF(TRIM(A275)="G","Colegas de curso ou amigos",IF(TRIM(A275)="H","Professores do curso",IF(TRIM(A275)="J","Colegas de trabalho",IF(TRIM(A275)="K","Outro grupo"))))))))))</f>
        <v>Não tive dificuldade</v>
      </c>
    </row>
    <row r="276" spans="1:2" ht="15.75" customHeight="1" x14ac:dyDescent="0.2">
      <c r="A276" s="11" t="s">
        <v>46</v>
      </c>
      <c r="B276" s="2" t="str">
        <f t="shared" ref="B276:B284" si="34">IF(TRIM(A276)="A","Não tive dificuldade",IF(TRIM(A276)="B","Não recebi apoio para enfrentar dificuldades",IF(TRIM(A276)="C","Pais",IF(TRIM(A276)="D","Avós",IF(TRIM(A276)="E","Irmãos, primos ou tios",IF(TRIM(A276)=",","Não informado",IF(TRIM(A276)="G","Colegas de curso ou amigos",IF(TRIM(A276)="H","Professores do curso",IF(TRIM(A276)="J","Colegas de trabalho",IF(TRIM(A276)="K","Outro grupo"))))))))))</f>
        <v>Não recebi apoio para enfrentar dificuldades</v>
      </c>
    </row>
    <row r="277" spans="1:2" ht="15.75" customHeight="1" x14ac:dyDescent="0.2">
      <c r="A277" s="11" t="s">
        <v>47</v>
      </c>
      <c r="B277" s="2" t="str">
        <f t="shared" si="34"/>
        <v>Pais</v>
      </c>
    </row>
    <row r="278" spans="1:2" ht="15.75" customHeight="1" x14ac:dyDescent="0.2">
      <c r="A278" s="11" t="s">
        <v>48</v>
      </c>
      <c r="B278" s="2" t="str">
        <f t="shared" si="34"/>
        <v>Avós</v>
      </c>
    </row>
    <row r="279" spans="1:2" ht="15.75" customHeight="1" x14ac:dyDescent="0.2">
      <c r="A279" s="11" t="s">
        <v>49</v>
      </c>
      <c r="B279" s="2" t="str">
        <f t="shared" si="34"/>
        <v>Irmãos, primos ou tios</v>
      </c>
    </row>
    <row r="280" spans="1:2" ht="15.75" customHeight="1" x14ac:dyDescent="0.2">
      <c r="A280" s="11" t="s">
        <v>75</v>
      </c>
      <c r="B280" s="2" t="str">
        <f t="shared" si="34"/>
        <v>Não informado</v>
      </c>
    </row>
    <row r="281" spans="1:2" ht="15.75" customHeight="1" x14ac:dyDescent="0.2">
      <c r="A281" s="11" t="s">
        <v>56</v>
      </c>
      <c r="B281" s="2" t="str">
        <f t="shared" si="34"/>
        <v>Colegas de curso ou amigos</v>
      </c>
    </row>
    <row r="282" spans="1:2" ht="15.75" customHeight="1" x14ac:dyDescent="0.2">
      <c r="A282" s="11" t="s">
        <v>57</v>
      </c>
      <c r="B282" s="2" t="str">
        <f t="shared" si="34"/>
        <v>Professores do curso</v>
      </c>
    </row>
    <row r="283" spans="1:2" ht="15.75" customHeight="1" x14ac:dyDescent="0.2">
      <c r="A283" s="11" t="s">
        <v>64</v>
      </c>
      <c r="B283" s="2" t="str">
        <f t="shared" si="34"/>
        <v>Colegas de trabalho</v>
      </c>
    </row>
    <row r="284" spans="1:2" ht="15.75" customHeight="1" x14ac:dyDescent="0.2">
      <c r="A284" s="11" t="s">
        <v>76</v>
      </c>
      <c r="B284" s="2" t="str">
        <f t="shared" si="34"/>
        <v>Outro grupo</v>
      </c>
    </row>
    <row r="285" spans="1:2" ht="15.75" customHeight="1" x14ac:dyDescent="0.2">
      <c r="A285" s="11"/>
      <c r="B285" s="2"/>
    </row>
    <row r="286" spans="1:2" ht="15.75" customHeight="1" x14ac:dyDescent="0.2">
      <c r="A286" s="40" t="s">
        <v>77</v>
      </c>
      <c r="B286" s="41"/>
    </row>
    <row r="287" spans="1:2" ht="15.75" customHeight="1" x14ac:dyDescent="0.2">
      <c r="A287" s="11" t="s">
        <v>45</v>
      </c>
      <c r="B287" s="2" t="str">
        <f>IF(TRIM(A287)="A","Sim",IF(TRIM(A287)="B","Não"))</f>
        <v>Sim</v>
      </c>
    </row>
    <row r="288" spans="1:2" ht="15.75" customHeight="1" x14ac:dyDescent="0.2">
      <c r="A288" s="11" t="s">
        <v>46</v>
      </c>
      <c r="B288" s="2" t="str">
        <f>IF(TRIM(A288)="A","Sim",IF(TRIM(A288)="B","Não"))</f>
        <v>Não</v>
      </c>
    </row>
    <row r="289" spans="1:2" ht="15.75" customHeight="1" x14ac:dyDescent="0.2">
      <c r="A289" s="11"/>
      <c r="B289" s="2"/>
    </row>
    <row r="290" spans="1:2" ht="15.75" customHeight="1" x14ac:dyDescent="0.2">
      <c r="A290" s="40" t="s">
        <v>78</v>
      </c>
      <c r="B290" s="41"/>
    </row>
    <row r="291" spans="1:2" ht="15.75" customHeight="1" x14ac:dyDescent="0.2">
      <c r="A291" s="11" t="s">
        <v>45</v>
      </c>
      <c r="B291" s="2" t="str">
        <f>IF(TRIM(A291)="A","Nenhum",IF(TRIM(A291)="B","Um ou dois",IF(TRIM(A291)="C","De três a cinco",IF(TRIM(A291)="D","De seis a oito",IF(TRIM(A291)="E","Mais de oito")))))</f>
        <v>Nenhum</v>
      </c>
    </row>
    <row r="292" spans="1:2" ht="15.75" customHeight="1" x14ac:dyDescent="0.2">
      <c r="A292" s="11" t="s">
        <v>46</v>
      </c>
      <c r="B292" s="2" t="str">
        <f t="shared" ref="B292:B295" si="35">IF(TRIM(A292)="A","Nenhum",IF(TRIM(A292)="B","Um ou dois",IF(TRIM(A292)="C","De três a cinco",IF(TRIM(A292)="D","De seis a oito",IF(TRIM(A292)="E","Mais de oito")))))</f>
        <v>Um ou dois</v>
      </c>
    </row>
    <row r="293" spans="1:2" ht="15.75" customHeight="1" x14ac:dyDescent="0.2">
      <c r="A293" s="11" t="s">
        <v>47</v>
      </c>
      <c r="B293" s="2" t="str">
        <f t="shared" si="35"/>
        <v>De três a cinco</v>
      </c>
    </row>
    <row r="294" spans="1:2" ht="15.75" customHeight="1" x14ac:dyDescent="0.2">
      <c r="A294" s="11" t="s">
        <v>48</v>
      </c>
      <c r="B294" s="2" t="str">
        <f t="shared" si="35"/>
        <v>De seis a oito</v>
      </c>
    </row>
    <row r="295" spans="1:2" ht="15.75" customHeight="1" x14ac:dyDescent="0.2">
      <c r="A295" s="11" t="s">
        <v>49</v>
      </c>
      <c r="B295" s="2" t="str">
        <f t="shared" si="35"/>
        <v>Mais de oito</v>
      </c>
    </row>
    <row r="296" spans="1:2" ht="15.75" customHeight="1" x14ac:dyDescent="0.2">
      <c r="A296" s="11"/>
      <c r="B296" s="2"/>
    </row>
    <row r="297" spans="1:2" ht="15.75" customHeight="1" x14ac:dyDescent="0.2">
      <c r="A297" s="40" t="s">
        <v>79</v>
      </c>
      <c r="B297" s="41"/>
    </row>
    <row r="298" spans="1:2" ht="15.75" customHeight="1" x14ac:dyDescent="0.2">
      <c r="A298" s="11" t="s">
        <v>45</v>
      </c>
      <c r="B298" s="2" t="str">
        <f>IF(TRIM(A298)="A","Nenhuma, apenas assisto às aulas",IF(TRIM(A298)="B","De uma a três",IF(TRIM(A298)="C","De quatro a sete",IF(TRIM(A298)="D","De oito a doze",IF(TRIM(A298)="E","Mais de doze")))))</f>
        <v>Nenhuma, apenas assisto às aulas</v>
      </c>
    </row>
    <row r="299" spans="1:2" ht="15.75" customHeight="1" x14ac:dyDescent="0.2">
      <c r="A299" s="11" t="s">
        <v>46</v>
      </c>
      <c r="B299" s="2" t="str">
        <f t="shared" ref="B299:B302" si="36">IF(TRIM(A299)="A","Nenhuma, apenas assisto às aulas",IF(TRIM(A299)="B","De uma a três",IF(TRIM(A299)="C","De quatro a sete",IF(TRIM(A299)="D","De oito a doze",IF(TRIM(A299)="E","Mais de doze")))))</f>
        <v>De uma a três</v>
      </c>
    </row>
    <row r="300" spans="1:2" ht="15.75" customHeight="1" x14ac:dyDescent="0.2">
      <c r="A300" s="11" t="s">
        <v>47</v>
      </c>
      <c r="B300" s="2" t="str">
        <f t="shared" si="36"/>
        <v>De quatro a sete</v>
      </c>
    </row>
    <row r="301" spans="1:2" ht="15.75" customHeight="1" x14ac:dyDescent="0.2">
      <c r="A301" s="11" t="s">
        <v>48</v>
      </c>
      <c r="B301" s="2" t="str">
        <f t="shared" si="36"/>
        <v>De oito a doze</v>
      </c>
    </row>
    <row r="302" spans="1:2" ht="15.75" customHeight="1" x14ac:dyDescent="0.2">
      <c r="A302" s="11" t="s">
        <v>49</v>
      </c>
      <c r="B302" s="2" t="str">
        <f t="shared" si="36"/>
        <v>Mais de doze</v>
      </c>
    </row>
    <row r="303" spans="1:2" ht="15.75" customHeight="1" x14ac:dyDescent="0.2">
      <c r="A303" s="11"/>
      <c r="B303" s="2"/>
    </row>
    <row r="304" spans="1:2" ht="15.75" customHeight="1" x14ac:dyDescent="0.2">
      <c r="A304" s="40" t="s">
        <v>80</v>
      </c>
      <c r="B304" s="41"/>
    </row>
    <row r="305" spans="1:2" ht="15.75" customHeight="1" x14ac:dyDescent="0.2">
      <c r="A305" s="11" t="s">
        <v>45</v>
      </c>
      <c r="B305" s="2" t="str">
        <f>IF(TRIM(A305)="A","Sim, somente na modalidade presencial",IF(TRIM(A305)="B","Sim somente na modalidade semipresencial",IF(TRIM(A305)="C","Sim, parte na modalidade presencial e parte na modalidade semipresencial",IF(TRIM(A305)="D","Sim, na modalidade a distância",IF(TRIM(A305)="E","Não")))))</f>
        <v>Sim, somente na modalidade presencial</v>
      </c>
    </row>
    <row r="306" spans="1:2" ht="15.75" customHeight="1" x14ac:dyDescent="0.2">
      <c r="A306" s="11" t="s">
        <v>46</v>
      </c>
      <c r="B306" s="2" t="str">
        <f t="shared" ref="B306:B309" si="37">IF(TRIM(A306)="A","Sim, somente na modalidade presencial",IF(TRIM(A306)="B","Sim somente na modalidade semipresencial",IF(TRIM(A306)="C","Sim, parte na modalidade presencial e parte na modalidade semipresencial",IF(TRIM(A306)="D","Sim, na modalidade a distância",IF(TRIM(A306)="E","Não")))))</f>
        <v>Sim somente na modalidade semipresencial</v>
      </c>
    </row>
    <row r="307" spans="1:2" ht="15.75" customHeight="1" x14ac:dyDescent="0.2">
      <c r="A307" s="11" t="s">
        <v>47</v>
      </c>
      <c r="B307" s="2" t="str">
        <f t="shared" si="37"/>
        <v>Sim, parte na modalidade presencial e parte na modalidade semipresencial</v>
      </c>
    </row>
    <row r="308" spans="1:2" ht="15.75" customHeight="1" x14ac:dyDescent="0.2">
      <c r="A308" s="11" t="s">
        <v>48</v>
      </c>
      <c r="B308" s="2" t="str">
        <f t="shared" si="37"/>
        <v>Sim, na modalidade a distância</v>
      </c>
    </row>
    <row r="309" spans="1:2" ht="15.75" customHeight="1" x14ac:dyDescent="0.2">
      <c r="A309" s="11" t="s">
        <v>49</v>
      </c>
      <c r="B309" s="2" t="str">
        <f t="shared" si="37"/>
        <v>Não</v>
      </c>
    </row>
    <row r="310" spans="1:2" ht="15.75" customHeight="1" x14ac:dyDescent="0.2">
      <c r="A310" s="11"/>
      <c r="B310" s="2"/>
    </row>
    <row r="311" spans="1:2" ht="15.75" customHeight="1" x14ac:dyDescent="0.2">
      <c r="A311" s="40" t="s">
        <v>81</v>
      </c>
      <c r="B311" s="41"/>
    </row>
    <row r="312" spans="1:2" ht="15.75" customHeight="1" x14ac:dyDescent="0.2">
      <c r="A312" s="11" t="s">
        <v>45</v>
      </c>
      <c r="B312" s="2" t="str">
        <f>IF(TRIM(A312)="A","Inserção no mercado de trabalho",IF(TRIM(A312)="B","Influência familiar",IF(TRIM(A312)="C","Valorização profissional",IF(TRIM(A312)="D","Prestígio Social",IF(TRIM(A312)="E","Vocação",IF(TRIM(A312)="F","Oferecido na modalidade a distância",IF(TRIM(A312)="G","Baixa concorrência para ingresso",IF(TRIM(A312)="H","Outro motivo"))))))))</f>
        <v>Inserção no mercado de trabalho</v>
      </c>
    </row>
    <row r="313" spans="1:2" ht="15.75" customHeight="1" x14ac:dyDescent="0.2">
      <c r="A313" s="11" t="s">
        <v>46</v>
      </c>
      <c r="B313" s="2" t="str">
        <f t="shared" ref="B313:B319" si="38">IF(TRIM(A313)="A","Inserção no mercado de trabalho",IF(TRIM(A313)="B","Influência familiar",IF(TRIM(A313)="C","Valorização profissional",IF(TRIM(A313)="D","Prestígio Social",IF(TRIM(A313)="E","Vocação",IF(TRIM(A313)="F","Oferecido na modalidade a distância",IF(TRIM(A313)="G","Baixa concorrência para ingresso",IF(TRIM(A313)="H","Outro motivo"))))))))</f>
        <v>Influência familiar</v>
      </c>
    </row>
    <row r="314" spans="1:2" ht="15.75" customHeight="1" x14ac:dyDescent="0.2">
      <c r="A314" s="11" t="s">
        <v>47</v>
      </c>
      <c r="B314" s="2" t="str">
        <f t="shared" si="38"/>
        <v>Valorização profissional</v>
      </c>
    </row>
    <row r="315" spans="1:2" ht="15.75" customHeight="1" x14ac:dyDescent="0.2">
      <c r="A315" s="11" t="s">
        <v>48</v>
      </c>
      <c r="B315" s="2" t="str">
        <f t="shared" si="38"/>
        <v>Prestígio Social</v>
      </c>
    </row>
    <row r="316" spans="1:2" ht="15.75" customHeight="1" x14ac:dyDescent="0.2">
      <c r="A316" s="11" t="s">
        <v>49</v>
      </c>
      <c r="B316" s="2" t="str">
        <f t="shared" si="38"/>
        <v>Vocação</v>
      </c>
    </row>
    <row r="317" spans="1:2" ht="15.75" customHeight="1" x14ac:dyDescent="0.2">
      <c r="A317" s="11" t="s">
        <v>51</v>
      </c>
      <c r="B317" s="2" t="str">
        <f t="shared" si="38"/>
        <v>Oferecido na modalidade a distância</v>
      </c>
    </row>
    <row r="318" spans="1:2" ht="15.75" customHeight="1" x14ac:dyDescent="0.2">
      <c r="A318" s="11" t="s">
        <v>56</v>
      </c>
      <c r="B318" s="2" t="str">
        <f t="shared" si="38"/>
        <v>Baixa concorrência para ingresso</v>
      </c>
    </row>
    <row r="319" spans="1:2" ht="15.75" customHeight="1" x14ac:dyDescent="0.2">
      <c r="A319" s="11" t="s">
        <v>57</v>
      </c>
      <c r="B319" s="2" t="str">
        <f t="shared" si="38"/>
        <v>Outro motivo</v>
      </c>
    </row>
    <row r="320" spans="1:2" ht="15.75" customHeight="1" x14ac:dyDescent="0.2">
      <c r="A320" s="11"/>
      <c r="B320" s="2"/>
    </row>
    <row r="321" spans="1:5" ht="15.75" customHeight="1" x14ac:dyDescent="0.2">
      <c r="A321" s="40" t="s">
        <v>82</v>
      </c>
      <c r="B321" s="41"/>
    </row>
    <row r="322" spans="1:5" ht="15.75" customHeight="1" x14ac:dyDescent="0.2">
      <c r="A322" s="11" t="s">
        <v>45</v>
      </c>
      <c r="B322" s="2" t="str">
        <f>IF(TRIM(A322)="A","Gratuidade",IF(TRIM(A322)="B","Preço da mensalidade",IF(TRIM(A322)="C","Proximidade da minha residência",IF(TRIM(A322)="D","Proximidade do meu trabalho",IF(TRIM(A322)="E","Facilidade de acesso",IF(TRIM(A322)="F","Qualidade/Reputação",IF(TRIM(A322)="G","Foi a única que tive aprovação",IF(TRIM(A322)="H","Possibilidade de bolsa de estudo",IF(TRIM(A322)="I","Outro motivo")))))))))</f>
        <v>Gratuidade</v>
      </c>
    </row>
    <row r="323" spans="1:5" ht="15.75" customHeight="1" x14ac:dyDescent="0.2">
      <c r="A323" s="11" t="s">
        <v>46</v>
      </c>
      <c r="B323" s="2" t="str">
        <f t="shared" ref="B323:B330" si="39">IF(TRIM(A323)="A","Gratuidade",IF(TRIM(A323)="B","Preço da mensalidade",IF(TRIM(A323)="C","Proximidade da minha residência",IF(TRIM(A323)="D","Proximidade do meu trabalho",IF(TRIM(A323)="E","Facilidade de acesso",IF(TRIM(A323)="F","Qualidade/Reputação",IF(TRIM(A323)="G","Foi a única que tive aprovação",IF(TRIM(A323)="H","Possibilidade de bolsa de estudo",IF(TRIM(A323)="I","Outro motivo")))))))))</f>
        <v>Preço da mensalidade</v>
      </c>
    </row>
    <row r="324" spans="1:5" ht="15.75" customHeight="1" x14ac:dyDescent="0.2">
      <c r="A324" s="11" t="s">
        <v>47</v>
      </c>
      <c r="B324" s="2" t="str">
        <f t="shared" si="39"/>
        <v>Proximidade da minha residência</v>
      </c>
    </row>
    <row r="325" spans="1:5" ht="15.75" customHeight="1" x14ac:dyDescent="0.2">
      <c r="A325" s="11" t="s">
        <v>48</v>
      </c>
      <c r="B325" s="2" t="str">
        <f t="shared" si="39"/>
        <v>Proximidade do meu trabalho</v>
      </c>
      <c r="E325" s="12"/>
    </row>
    <row r="326" spans="1:5" ht="15.75" customHeight="1" x14ac:dyDescent="0.2">
      <c r="A326" s="11" t="s">
        <v>49</v>
      </c>
      <c r="B326" s="2" t="str">
        <f t="shared" si="39"/>
        <v>Facilidade de acesso</v>
      </c>
    </row>
    <row r="327" spans="1:5" ht="15.75" customHeight="1" x14ac:dyDescent="0.2">
      <c r="A327" s="11" t="s">
        <v>83</v>
      </c>
      <c r="B327" s="2" t="str">
        <f t="shared" si="39"/>
        <v>Qualidade/Reputação</v>
      </c>
    </row>
    <row r="328" spans="1:5" ht="15.75" customHeight="1" x14ac:dyDescent="0.2">
      <c r="A328" s="11" t="s">
        <v>84</v>
      </c>
      <c r="B328" s="2" t="str">
        <f t="shared" si="39"/>
        <v>Foi a única que tive aprovação</v>
      </c>
    </row>
    <row r="329" spans="1:5" ht="15.75" customHeight="1" x14ac:dyDescent="0.2">
      <c r="A329" s="11" t="s">
        <v>85</v>
      </c>
      <c r="B329" s="2" t="str">
        <f t="shared" si="39"/>
        <v>Possibilidade de bolsa de estudo</v>
      </c>
    </row>
    <row r="330" spans="1:5" ht="15.75" customHeight="1" x14ac:dyDescent="0.2">
      <c r="A330" s="11" t="s">
        <v>86</v>
      </c>
      <c r="B330" s="2" t="str">
        <f t="shared" si="39"/>
        <v>Outro motivo</v>
      </c>
    </row>
    <row r="331" spans="1:5" ht="15.75" customHeight="1" x14ac:dyDescent="0.2">
      <c r="A331" s="11"/>
      <c r="B331" s="2"/>
    </row>
    <row r="332" spans="1:5" ht="15.75" customHeight="1" x14ac:dyDescent="0.2">
      <c r="A332" s="40" t="s">
        <v>87</v>
      </c>
      <c r="B332" s="41"/>
    </row>
    <row r="333" spans="1:5" ht="15.75" customHeight="1" x14ac:dyDescent="0.2">
      <c r="A333" s="11" t="s">
        <v>45</v>
      </c>
      <c r="B333" s="2" t="str">
        <f>IF(TRIM(A333)="A","Muito fácil",IF(TRIM(A333)="B","Fácil",IF(TRIM(A333)="C","Médio",IF(TRIM(A322)="D","Difícil",IF(TRIM(A333)="E","Muito difícil")))))</f>
        <v>Muito fácil</v>
      </c>
    </row>
    <row r="334" spans="1:5" ht="15.75" customHeight="1" x14ac:dyDescent="0.2">
      <c r="A334" s="11" t="s">
        <v>46</v>
      </c>
      <c r="B334" s="2" t="str">
        <f t="shared" ref="B334:B337" si="40">IF(TRIM(A334)="A","Muito fácil",IF(TRIM(A334)="B","Fácil",IF(TRIM(A334)="C","Médio",IF(TRIM(A323)="D","Difícil",IF(TRIM(A334)="E","Muito difícil")))))</f>
        <v>Fácil</v>
      </c>
    </row>
    <row r="335" spans="1:5" ht="15.75" customHeight="1" x14ac:dyDescent="0.2">
      <c r="A335" s="11" t="s">
        <v>47</v>
      </c>
      <c r="B335" s="2" t="str">
        <f t="shared" si="40"/>
        <v>Médio</v>
      </c>
    </row>
    <row r="336" spans="1:5" ht="15.75" customHeight="1" x14ac:dyDescent="0.2">
      <c r="A336" s="11" t="s">
        <v>48</v>
      </c>
      <c r="B336" s="2" t="str">
        <f t="shared" si="40"/>
        <v>Difícil</v>
      </c>
    </row>
    <row r="337" spans="1:2" ht="15.75" customHeight="1" x14ac:dyDescent="0.2">
      <c r="A337" s="11" t="s">
        <v>49</v>
      </c>
      <c r="B337" s="2" t="str">
        <f t="shared" si="40"/>
        <v>Muito difícil</v>
      </c>
    </row>
    <row r="338" spans="1:2" ht="15.75" customHeight="1" x14ac:dyDescent="0.2">
      <c r="A338" s="11"/>
      <c r="B338" s="2"/>
    </row>
    <row r="339" spans="1:2" ht="15.75" customHeight="1" x14ac:dyDescent="0.2">
      <c r="A339" s="40" t="s">
        <v>88</v>
      </c>
      <c r="B339" s="41"/>
    </row>
    <row r="340" spans="1:2" ht="15.75" customHeight="1" x14ac:dyDescent="0.2">
      <c r="A340" s="11" t="s">
        <v>45</v>
      </c>
      <c r="B340" s="2" t="str">
        <f>IF(TRIM(A340)="A","Muito fácil",IF(TRIM(A340)="B","Fácil",IF(TRIM(A340)="C","Médio",IF(TRIM(A340)="D","Difícil",IF(TRIM(A340)="E","Muito difícil")))))</f>
        <v>Muito fácil</v>
      </c>
    </row>
    <row r="341" spans="1:2" ht="15.75" customHeight="1" x14ac:dyDescent="0.2">
      <c r="A341" s="11" t="s">
        <v>46</v>
      </c>
      <c r="B341" s="2" t="str">
        <f t="shared" ref="B341:B344" si="41">IF(TRIM(A341)="A","Muito fácil",IF(TRIM(A341)="B","Fácil",IF(TRIM(A341)="C","Médio",IF(TRIM(A341)="D","Difícil",IF(TRIM(A341)="E","Muito difícil")))))</f>
        <v>Fácil</v>
      </c>
    </row>
    <row r="342" spans="1:2" ht="15.75" customHeight="1" x14ac:dyDescent="0.2">
      <c r="A342" s="11" t="s">
        <v>47</v>
      </c>
      <c r="B342" s="2" t="str">
        <f t="shared" si="41"/>
        <v>Médio</v>
      </c>
    </row>
    <row r="343" spans="1:2" ht="15.75" customHeight="1" x14ac:dyDescent="0.2">
      <c r="A343" s="11" t="s">
        <v>48</v>
      </c>
      <c r="B343" s="2" t="str">
        <f t="shared" si="41"/>
        <v>Difícil</v>
      </c>
    </row>
    <row r="344" spans="1:2" ht="15.75" customHeight="1" x14ac:dyDescent="0.2">
      <c r="A344" s="11" t="s">
        <v>49</v>
      </c>
      <c r="B344" s="2" t="str">
        <f t="shared" si="41"/>
        <v>Muito difícil</v>
      </c>
    </row>
    <row r="345" spans="1:2" ht="15.75" customHeight="1" x14ac:dyDescent="0.2">
      <c r="A345" s="11"/>
      <c r="B345" s="2"/>
    </row>
    <row r="346" spans="1:2" ht="15.75" customHeight="1" x14ac:dyDescent="0.2">
      <c r="A346" s="40" t="s">
        <v>89</v>
      </c>
      <c r="B346" s="41"/>
    </row>
    <row r="347" spans="1:2" ht="15.75" customHeight="1" x14ac:dyDescent="0.2">
      <c r="A347" s="11" t="s">
        <v>45</v>
      </c>
      <c r="B347" s="2" t="str">
        <f>IF(TRIM(A347)="A","Muito longa",IF(TRIM(A347)="B","Longa",IF(TRIM(A347)="C","Adequada",IF(TRIM(A347)="D","Curta",IF(TRIM(A347)="E","Muito curta")))))</f>
        <v>Muito longa</v>
      </c>
    </row>
    <row r="348" spans="1:2" ht="15.75" customHeight="1" x14ac:dyDescent="0.2">
      <c r="A348" s="11" t="s">
        <v>46</v>
      </c>
      <c r="B348" s="2" t="str">
        <f t="shared" ref="B348:B351" si="42">IF(TRIM(A348)="A","Muito longa",IF(TRIM(A348)="B","Longa",IF(TRIM(A348)="C","Adequada",IF(TRIM(A348)="D","Curta",IF(TRIM(A348)="E","Muito curta")))))</f>
        <v>Longa</v>
      </c>
    </row>
    <row r="349" spans="1:2" ht="15.75" customHeight="1" x14ac:dyDescent="0.2">
      <c r="A349" s="11" t="s">
        <v>47</v>
      </c>
      <c r="B349" s="2" t="str">
        <f t="shared" si="42"/>
        <v>Adequada</v>
      </c>
    </row>
    <row r="350" spans="1:2" ht="15.75" customHeight="1" x14ac:dyDescent="0.2">
      <c r="A350" s="11" t="s">
        <v>48</v>
      </c>
      <c r="B350" s="2" t="str">
        <f t="shared" si="42"/>
        <v>Curta</v>
      </c>
    </row>
    <row r="351" spans="1:2" ht="15.75" customHeight="1" x14ac:dyDescent="0.2">
      <c r="A351" s="11" t="s">
        <v>49</v>
      </c>
      <c r="B351" s="2" t="str">
        <f t="shared" si="42"/>
        <v>Muito curta</v>
      </c>
    </row>
    <row r="352" spans="1:2" ht="15.75" customHeight="1" x14ac:dyDescent="0.2">
      <c r="A352" s="11"/>
      <c r="B352" s="2"/>
    </row>
    <row r="353" spans="1:2" ht="15.75" customHeight="1" x14ac:dyDescent="0.2">
      <c r="A353" s="40" t="s">
        <v>90</v>
      </c>
      <c r="B353" s="41"/>
    </row>
    <row r="354" spans="1:2" ht="15.75" customHeight="1" x14ac:dyDescent="0.2">
      <c r="A354" s="11" t="s">
        <v>45</v>
      </c>
      <c r="B354" s="2" t="str">
        <f>IF(TRIM(A354)="A","Sim, todos",IF(TRIM(A354)="B","Sim, a maioria",IF(TRIM(A354)="C","Apenas cerca da metade",IF(TRIM(A354)="D","Poucos",IF(TRIM(A354)="E","Não, nenhum")))))</f>
        <v>Sim, todos</v>
      </c>
    </row>
    <row r="355" spans="1:2" ht="15.75" customHeight="1" x14ac:dyDescent="0.2">
      <c r="A355" s="11" t="s">
        <v>46</v>
      </c>
      <c r="B355" s="2" t="str">
        <f t="shared" ref="B355:B358" si="43">IF(TRIM(A355)="A","Sim, todos",IF(TRIM(A355)="B","Sim, a maioria",IF(TRIM(A355)="C","Apenas cerca da metade",IF(TRIM(A355)="D","Poucos",IF(TRIM(A355)="E","Não, nenhum")))))</f>
        <v>Sim, a maioria</v>
      </c>
    </row>
    <row r="356" spans="1:2" ht="15.75" customHeight="1" x14ac:dyDescent="0.2">
      <c r="A356" s="11" t="s">
        <v>47</v>
      </c>
      <c r="B356" s="2" t="str">
        <f t="shared" si="43"/>
        <v>Apenas cerca da metade</v>
      </c>
    </row>
    <row r="357" spans="1:2" ht="15.75" customHeight="1" x14ac:dyDescent="0.2">
      <c r="A357" s="11" t="s">
        <v>48</v>
      </c>
      <c r="B357" s="2" t="str">
        <f t="shared" si="43"/>
        <v>Poucos</v>
      </c>
    </row>
    <row r="358" spans="1:2" ht="15.75" customHeight="1" x14ac:dyDescent="0.2">
      <c r="A358" s="11" t="s">
        <v>49</v>
      </c>
      <c r="B358" s="2" t="str">
        <f t="shared" si="43"/>
        <v>Não, nenhum</v>
      </c>
    </row>
    <row r="359" spans="1:2" ht="15.75" customHeight="1" x14ac:dyDescent="0.2">
      <c r="A359" s="11"/>
      <c r="B359" s="2"/>
    </row>
    <row r="360" spans="1:2" ht="15.75" customHeight="1" x14ac:dyDescent="0.2">
      <c r="A360" s="40" t="s">
        <v>91</v>
      </c>
      <c r="B360" s="41"/>
    </row>
    <row r="361" spans="1:2" ht="15.75" customHeight="1" x14ac:dyDescent="0.2">
      <c r="A361" s="11" t="s">
        <v>45</v>
      </c>
      <c r="B361" s="2" t="str">
        <f>IF(TRIM(A361)="A","Sim, todos",IF(TRIM(A361)="B","Sim, a maioria",IF(TRIM(A361)="C","Apenas cerca da metade",IF(TRIM(A361)="D","Poucos se apresentam",IF(TRIM(A361)="E","Não, nenhum")))))</f>
        <v>Sim, todos</v>
      </c>
    </row>
    <row r="362" spans="1:2" ht="15.75" customHeight="1" x14ac:dyDescent="0.2">
      <c r="A362" s="11" t="s">
        <v>46</v>
      </c>
      <c r="B362" s="2" t="str">
        <f t="shared" ref="B362:B365" si="44">IF(TRIM(A362)="A","Sim, todos",IF(TRIM(A362)="B","Sim, a maioria",IF(TRIM(A362)="C","Apenas cerca da metade",IF(TRIM(A362)="D","Poucos se apresentam",IF(TRIM(A362)="E","Não, nenhum")))))</f>
        <v>Sim, a maioria</v>
      </c>
    </row>
    <row r="363" spans="1:2" ht="15.75" customHeight="1" x14ac:dyDescent="0.2">
      <c r="A363" s="11" t="s">
        <v>47</v>
      </c>
      <c r="B363" s="2" t="str">
        <f t="shared" si="44"/>
        <v>Apenas cerca da metade</v>
      </c>
    </row>
    <row r="364" spans="1:2" ht="15.75" customHeight="1" x14ac:dyDescent="0.2">
      <c r="A364" s="11" t="s">
        <v>48</v>
      </c>
      <c r="B364" s="2" t="str">
        <f t="shared" si="44"/>
        <v>Poucos se apresentam</v>
      </c>
    </row>
    <row r="365" spans="1:2" ht="15.75" customHeight="1" x14ac:dyDescent="0.2">
      <c r="A365" s="11" t="s">
        <v>49</v>
      </c>
      <c r="B365" s="2" t="str">
        <f t="shared" si="44"/>
        <v>Não, nenhum</v>
      </c>
    </row>
    <row r="366" spans="1:2" ht="15.75" customHeight="1" x14ac:dyDescent="0.2">
      <c r="A366" s="11"/>
      <c r="B366" s="2"/>
    </row>
    <row r="367" spans="1:2" ht="15.75" customHeight="1" x14ac:dyDescent="0.2">
      <c r="A367" s="40" t="s">
        <v>92</v>
      </c>
      <c r="B367" s="41"/>
    </row>
    <row r="368" spans="1:2" ht="15.75" customHeight="1" x14ac:dyDescent="0.2">
      <c r="A368" s="40" t="s">
        <v>93</v>
      </c>
      <c r="B368" s="41"/>
    </row>
    <row r="369" spans="1:2" ht="15.75" customHeight="1" x14ac:dyDescent="0.2">
      <c r="A369" s="11" t="s">
        <v>45</v>
      </c>
      <c r="B369" s="2" t="str">
        <f>IF(TRIM(A369)="A","Sim, até excessivas",IF(TRIM(A369)="B","Sim, em todas elas",IF(TRIM(A369)="C","Sim, na maioria delas",IF(TRIM(A369)="D","Sim, somente em algumas",IF(TRIM(A369)="E","Não, em nenhuma delas")))))</f>
        <v>Sim, até excessivas</v>
      </c>
    </row>
    <row r="370" spans="1:2" ht="15.75" customHeight="1" x14ac:dyDescent="0.2">
      <c r="A370" s="11" t="s">
        <v>46</v>
      </c>
      <c r="B370" s="2" t="str">
        <f t="shared" ref="B370:B373" si="45">IF(TRIM(A370)="A","Sim, até excessivas",IF(TRIM(A370)="B","Sim, em todas elas",IF(TRIM(A370)="C","Sim, na maioria delas",IF(TRIM(A370)="D","Sim, somente em algumas",IF(TRIM(A370)="E","Não, em nenhuma delas")))))</f>
        <v>Sim, em todas elas</v>
      </c>
    </row>
    <row r="371" spans="1:2" ht="15.75" customHeight="1" x14ac:dyDescent="0.2">
      <c r="A371" s="11" t="s">
        <v>47</v>
      </c>
      <c r="B371" s="2" t="str">
        <f t="shared" si="45"/>
        <v>Sim, na maioria delas</v>
      </c>
    </row>
    <row r="372" spans="1:2" ht="15.75" customHeight="1" x14ac:dyDescent="0.2">
      <c r="A372" s="11" t="s">
        <v>48</v>
      </c>
      <c r="B372" s="2" t="str">
        <f t="shared" si="45"/>
        <v>Sim, somente em algumas</v>
      </c>
    </row>
    <row r="373" spans="1:2" ht="15.75" customHeight="1" x14ac:dyDescent="0.2">
      <c r="A373" s="11" t="s">
        <v>49</v>
      </c>
      <c r="B373" s="2" t="str">
        <f t="shared" si="45"/>
        <v>Não, em nenhuma delas</v>
      </c>
    </row>
    <row r="374" spans="1:2" ht="15.75" customHeight="1" x14ac:dyDescent="0.2">
      <c r="A374" s="11"/>
      <c r="B374" s="2"/>
    </row>
    <row r="375" spans="1:2" ht="15.75" customHeight="1" x14ac:dyDescent="0.2">
      <c r="A375" s="40" t="s">
        <v>94</v>
      </c>
      <c r="B375" s="41"/>
    </row>
    <row r="376" spans="1:2" ht="15.75" customHeight="1" x14ac:dyDescent="0.2">
      <c r="A376" s="40" t="s">
        <v>95</v>
      </c>
      <c r="B376" s="41"/>
    </row>
    <row r="377" spans="1:2" ht="15.75" customHeight="1" x14ac:dyDescent="0.2">
      <c r="A377" s="11" t="s">
        <v>45</v>
      </c>
      <c r="B377" s="2" t="str">
        <f>IF(TRIM(A377)="A","Não estudou ainda a maioria desses conteúdos",IF(TRIM(A377)="B","Estudou alguns desses conteúdos, mas não os aprendeu",IF(TRIM(A377)="C","Estudou a maioria desses conteúdos, mas não os aprendeu",IF(TRIM(A377)="D","Estudou e aprendeu muitos desses conteúdos",IF(TRIM(A377)="E","Estudou e aprendeu todos esses conteúdos")))))</f>
        <v>Não estudou ainda a maioria desses conteúdos</v>
      </c>
    </row>
    <row r="378" spans="1:2" ht="15.75" customHeight="1" x14ac:dyDescent="0.2">
      <c r="A378" s="11" t="s">
        <v>46</v>
      </c>
      <c r="B378" s="2" t="str">
        <f t="shared" ref="B378:B381" si="46">IF(TRIM(A378)="A","Não estudou ainda a maioria desses conteúdos",IF(TRIM(A378)="B","Estudou alguns desses conteúdos, mas não os aprendeu",IF(TRIM(A378)="C","Estudou a maioria desses conteúdos, mas não os aprendeu",IF(TRIM(A378)="D","Estudou e aprendeu muitos desses conteúdos",IF(TRIM(A378)="E","Estudou e aprendeu todos esses conteúdos")))))</f>
        <v>Estudou alguns desses conteúdos, mas não os aprendeu</v>
      </c>
    </row>
    <row r="379" spans="1:2" ht="15.75" customHeight="1" x14ac:dyDescent="0.2">
      <c r="A379" s="11" t="s">
        <v>47</v>
      </c>
      <c r="B379" s="2" t="str">
        <f t="shared" si="46"/>
        <v>Estudou a maioria desses conteúdos, mas não os aprendeu</v>
      </c>
    </row>
    <row r="380" spans="1:2" ht="15.75" customHeight="1" x14ac:dyDescent="0.2">
      <c r="A380" s="11" t="s">
        <v>48</v>
      </c>
      <c r="B380" s="2" t="str">
        <f t="shared" si="46"/>
        <v>Estudou e aprendeu muitos desses conteúdos</v>
      </c>
    </row>
    <row r="381" spans="1:2" ht="15.75" customHeight="1" x14ac:dyDescent="0.2">
      <c r="A381" s="11" t="s">
        <v>49</v>
      </c>
      <c r="B381" s="2" t="str">
        <f t="shared" si="46"/>
        <v>Estudou e aprendeu todos esses conteúdos</v>
      </c>
    </row>
    <row r="382" spans="1:2" ht="15.75" customHeight="1" x14ac:dyDescent="0.2">
      <c r="A382" s="13" t="s">
        <v>96</v>
      </c>
      <c r="B382" s="2"/>
    </row>
    <row r="383" spans="1:2" ht="15.75" customHeight="1" x14ac:dyDescent="0.2">
      <c r="A383" s="40" t="s">
        <v>97</v>
      </c>
      <c r="B383" s="41"/>
    </row>
    <row r="384" spans="1:2" ht="15.75" customHeight="1" x14ac:dyDescent="0.2">
      <c r="A384" s="11" t="s">
        <v>45</v>
      </c>
      <c r="B384" s="2" t="str">
        <f>IF(TRIM(A384)="A","Menos de uma hora",IF(TRIM(A384)="B","Entre uma e duas horas",IF(TRIM(A384)="C","Entre duas e três horas",IF(TRIM(A384)="D","Entre três e quatro horas",IF(TRIM(A384)="E","Quatro horas e não consegui terminar")))))</f>
        <v>Menos de uma hora</v>
      </c>
    </row>
    <row r="385" spans="1:2" ht="15.75" customHeight="1" x14ac:dyDescent="0.2">
      <c r="A385" s="11" t="s">
        <v>46</v>
      </c>
      <c r="B385" s="2" t="str">
        <f t="shared" ref="B385:B388" si="47">IF(TRIM(A385)="A","Menos de uma hora",IF(TRIM(A385)="B","Entre uma e duas horas",IF(TRIM(A385)="C","Entre duas e três horas",IF(TRIM(A385)="D","Entre três e quatro horas",IF(TRIM(A385)="E","Quatro horas e não consegui terminar")))))</f>
        <v>Entre uma e duas horas</v>
      </c>
    </row>
    <row r="386" spans="1:2" ht="15.75" customHeight="1" x14ac:dyDescent="0.2">
      <c r="A386" s="11" t="s">
        <v>47</v>
      </c>
      <c r="B386" s="2" t="str">
        <f t="shared" si="47"/>
        <v>Entre duas e três horas</v>
      </c>
    </row>
    <row r="387" spans="1:2" ht="15.75" customHeight="1" x14ac:dyDescent="0.2">
      <c r="A387" s="11" t="s">
        <v>48</v>
      </c>
      <c r="B387" s="2" t="str">
        <f t="shared" si="47"/>
        <v>Entre três e quatro horas</v>
      </c>
    </row>
    <row r="388" spans="1:2" ht="15.75" customHeight="1" x14ac:dyDescent="0.2">
      <c r="A388" s="11" t="s">
        <v>49</v>
      </c>
      <c r="B388" s="2" t="str">
        <f t="shared" si="47"/>
        <v>Quatro horas e não consegui terminar</v>
      </c>
    </row>
    <row r="389" spans="1:2" ht="15.75" customHeight="1" x14ac:dyDescent="0.2">
      <c r="A389" s="11"/>
      <c r="B389" s="2"/>
    </row>
    <row r="390" spans="1:2" ht="15.75" customHeight="1" x14ac:dyDescent="0.2">
      <c r="A390" s="40" t="s">
        <v>98</v>
      </c>
      <c r="B390" s="41"/>
    </row>
    <row r="391" spans="1:2" ht="15.75" customHeight="1" x14ac:dyDescent="0.2">
      <c r="A391" s="11" t="s">
        <v>99</v>
      </c>
      <c r="B391" s="2" t="str">
        <f>IF(TRIM(A391)="*","Resposta Anulada",IF(TRIM(A391)=".","Sem resposta",IF(TRIM(A391)="","Os valores para Não informado apresentam 0 ou espaço")))</f>
        <v>Resposta Anulada</v>
      </c>
    </row>
    <row r="392" spans="1:2" ht="15.75" customHeight="1" x14ac:dyDescent="0.2">
      <c r="A392" s="11" t="s">
        <v>100</v>
      </c>
      <c r="B392" s="2" t="str">
        <f t="shared" ref="B392:B393" si="48">IF(TRIM(A392)="*","Resposta Anulada",IF(TRIM(A392)=".","Sem resposta",IF(TRIM(A392)="","Os valores para Não informado apresentam 0 ou espaço")))</f>
        <v>Sem resposta</v>
      </c>
    </row>
    <row r="393" spans="1:2" ht="15.75" customHeight="1" x14ac:dyDescent="0.2">
      <c r="A393" s="7"/>
      <c r="B393" s="2" t="str">
        <f t="shared" si="48"/>
        <v>Os valores para Não informado apresentam 0 ou espaço</v>
      </c>
    </row>
    <row r="394" spans="1:2" ht="15.75" customHeight="1" x14ac:dyDescent="0.2"/>
    <row r="395" spans="1:2" ht="15.75" customHeight="1" x14ac:dyDescent="0.2"/>
    <row r="396" spans="1:2" ht="15.75" customHeight="1" x14ac:dyDescent="0.2"/>
    <row r="397" spans="1:2" ht="15.75" customHeight="1" x14ac:dyDescent="0.2"/>
    <row r="398" spans="1:2" ht="15.75" customHeight="1" x14ac:dyDescent="0.2"/>
    <row r="399" spans="1:2" ht="15.75" customHeight="1" x14ac:dyDescent="0.2"/>
    <row r="400" spans="1:2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0">
    <mergeCell ref="A297:B297"/>
    <mergeCell ref="A304:B304"/>
    <mergeCell ref="A311:B311"/>
    <mergeCell ref="A321:B321"/>
    <mergeCell ref="A259:B259"/>
    <mergeCell ref="A266:B266"/>
    <mergeCell ref="A274:B274"/>
    <mergeCell ref="A286:B286"/>
    <mergeCell ref="A290:B290"/>
    <mergeCell ref="A221:B221"/>
    <mergeCell ref="A229:B229"/>
    <mergeCell ref="A235:B235"/>
    <mergeCell ref="A243:B243"/>
    <mergeCell ref="A251:B251"/>
    <mergeCell ref="A173:B173"/>
    <mergeCell ref="A183:B183"/>
    <mergeCell ref="A193:B193"/>
    <mergeCell ref="A201:B201"/>
    <mergeCell ref="A208:B208"/>
    <mergeCell ref="A144:B144"/>
    <mergeCell ref="A149:B149"/>
    <mergeCell ref="A157:B157"/>
    <mergeCell ref="A165:B165"/>
    <mergeCell ref="A172:B172"/>
    <mergeCell ref="A114:B115"/>
    <mergeCell ref="A117:B117"/>
    <mergeCell ref="A121:B121"/>
    <mergeCell ref="A128:B128"/>
    <mergeCell ref="A136:B136"/>
    <mergeCell ref="A81:B82"/>
    <mergeCell ref="A84:B84"/>
    <mergeCell ref="A93:B93"/>
    <mergeCell ref="A102:B102"/>
    <mergeCell ref="A109:B109"/>
    <mergeCell ref="A52:B52"/>
    <mergeCell ref="A58:B58"/>
    <mergeCell ref="A65:B65"/>
    <mergeCell ref="A69:B69"/>
    <mergeCell ref="A77:B77"/>
    <mergeCell ref="A28:B28"/>
    <mergeCell ref="A32:B32"/>
    <mergeCell ref="A38:B39"/>
    <mergeCell ref="A41:B41"/>
    <mergeCell ref="A47:B47"/>
    <mergeCell ref="A1:B5"/>
    <mergeCell ref="A6:B7"/>
    <mergeCell ref="A9:B9"/>
    <mergeCell ref="A16:B16"/>
    <mergeCell ref="A25:B26"/>
    <mergeCell ref="A375:B375"/>
    <mergeCell ref="A376:B376"/>
    <mergeCell ref="A383:B383"/>
    <mergeCell ref="A390:B390"/>
    <mergeCell ref="A332:B332"/>
    <mergeCell ref="A339:B339"/>
    <mergeCell ref="A346:B346"/>
    <mergeCell ref="A353:B353"/>
    <mergeCell ref="A360:B360"/>
    <mergeCell ref="A367:B367"/>
    <mergeCell ref="A368:B368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003"/>
  <sheetViews>
    <sheetView showGridLines="0" tabSelected="1" zoomScale="97" zoomScaleNormal="97" workbookViewId="0">
      <selection activeCell="G47" sqref="G47"/>
    </sheetView>
  </sheetViews>
  <sheetFormatPr baseColWidth="10" defaultColWidth="14.5" defaultRowHeight="15" customHeight="1" x14ac:dyDescent="0.2"/>
  <cols>
    <col min="1" max="1" width="5.6640625" customWidth="1"/>
    <col min="2" max="2" width="82.1640625" customWidth="1"/>
    <col min="3" max="6" width="5.6640625" customWidth="1"/>
    <col min="7" max="26" width="8.6640625" customWidth="1"/>
  </cols>
  <sheetData>
    <row r="1" spans="1:2" ht="15" customHeight="1" x14ac:dyDescent="0.2">
      <c r="A1" s="48" t="s">
        <v>101</v>
      </c>
      <c r="B1" s="33"/>
    </row>
    <row r="2" spans="1:2" ht="15" customHeight="1" x14ac:dyDescent="0.2">
      <c r="A2" s="34"/>
      <c r="B2" s="35"/>
    </row>
    <row r="3" spans="1:2" ht="15" customHeight="1" x14ac:dyDescent="0.2">
      <c r="A3" s="34"/>
      <c r="B3" s="35"/>
    </row>
    <row r="4" spans="1:2" ht="15" customHeight="1" x14ac:dyDescent="0.2">
      <c r="A4" s="34"/>
      <c r="B4" s="35"/>
    </row>
    <row r="5" spans="1:2" ht="15" customHeight="1" x14ac:dyDescent="0.2">
      <c r="A5" s="44"/>
      <c r="B5" s="45"/>
    </row>
    <row r="6" spans="1:2" ht="15" customHeight="1" x14ac:dyDescent="0.2">
      <c r="A6" s="46" t="s">
        <v>102</v>
      </c>
      <c r="B6" s="47"/>
    </row>
    <row r="7" spans="1:2" ht="15" customHeight="1" x14ac:dyDescent="0.2">
      <c r="A7" s="44"/>
      <c r="B7" s="45"/>
    </row>
    <row r="8" spans="1:2" ht="15" customHeight="1" x14ac:dyDescent="0.2">
      <c r="A8" s="40" t="s">
        <v>103</v>
      </c>
      <c r="B8" s="41"/>
    </row>
    <row r="9" spans="1:2" x14ac:dyDescent="0.2">
      <c r="A9" s="1">
        <v>1</v>
      </c>
      <c r="B9" s="2" t="str">
        <f t="shared" ref="B9:B20" si="0">IF(A9=1,"Menor que 20 anos",IF(A9=2,"20 a 24 anos",IF(A9=3,"25 a29 anos",IF(A9=4,"30 a 34 anos",IF(A9=5,"35 a 39 anos",IF(A9=6,"40 a 44 anos",IF(A9=7,"45 a 49 anos",IF(A9=8,"50 a 54 anos",IF(A9=9,"55 a 59 anos",IF(A9=10,"60 a 64 anos",IF(A9=11,"65 a 69 anos",IF(A9=12,"Maior que 70"))))))))))))</f>
        <v>Menor que 20 anos</v>
      </c>
    </row>
    <row r="10" spans="1:2" x14ac:dyDescent="0.2">
      <c r="A10" s="1">
        <v>2</v>
      </c>
      <c r="B10" s="2" t="str">
        <f t="shared" si="0"/>
        <v>20 a 24 anos</v>
      </c>
    </row>
    <row r="11" spans="1:2" x14ac:dyDescent="0.2">
      <c r="A11" s="1">
        <v>3</v>
      </c>
      <c r="B11" s="2" t="str">
        <f t="shared" si="0"/>
        <v>25 a29 anos</v>
      </c>
    </row>
    <row r="12" spans="1:2" x14ac:dyDescent="0.2">
      <c r="A12" s="1">
        <v>4</v>
      </c>
      <c r="B12" s="2" t="str">
        <f t="shared" si="0"/>
        <v>30 a 34 anos</v>
      </c>
    </row>
    <row r="13" spans="1:2" x14ac:dyDescent="0.2">
      <c r="A13" s="1">
        <v>5</v>
      </c>
      <c r="B13" s="2" t="str">
        <f t="shared" si="0"/>
        <v>35 a 39 anos</v>
      </c>
    </row>
    <row r="14" spans="1:2" x14ac:dyDescent="0.2">
      <c r="A14" s="1">
        <v>6</v>
      </c>
      <c r="B14" s="2" t="str">
        <f t="shared" si="0"/>
        <v>40 a 44 anos</v>
      </c>
    </row>
    <row r="15" spans="1:2" x14ac:dyDescent="0.2">
      <c r="A15" s="1">
        <v>7</v>
      </c>
      <c r="B15" s="2" t="str">
        <f t="shared" si="0"/>
        <v>45 a 49 anos</v>
      </c>
    </row>
    <row r="16" spans="1:2" x14ac:dyDescent="0.2">
      <c r="A16" s="1">
        <v>8</v>
      </c>
      <c r="B16" s="2" t="str">
        <f t="shared" si="0"/>
        <v>50 a 54 anos</v>
      </c>
    </row>
    <row r="17" spans="1:2" x14ac:dyDescent="0.2">
      <c r="A17" s="1">
        <v>9</v>
      </c>
      <c r="B17" s="2" t="str">
        <f t="shared" si="0"/>
        <v>55 a 59 anos</v>
      </c>
    </row>
    <row r="18" spans="1:2" x14ac:dyDescent="0.2">
      <c r="A18" s="1">
        <v>10</v>
      </c>
      <c r="B18" s="2" t="str">
        <f t="shared" si="0"/>
        <v>60 a 64 anos</v>
      </c>
    </row>
    <row r="19" spans="1:2" x14ac:dyDescent="0.2">
      <c r="A19" s="1">
        <v>11</v>
      </c>
      <c r="B19" s="2" t="str">
        <f t="shared" si="0"/>
        <v>65 a 69 anos</v>
      </c>
    </row>
    <row r="20" spans="1:2" x14ac:dyDescent="0.2">
      <c r="A20" s="1">
        <v>12</v>
      </c>
      <c r="B20" s="2" t="str">
        <f t="shared" si="0"/>
        <v>Maior que 70</v>
      </c>
    </row>
    <row r="21" spans="1:2" ht="15.75" customHeight="1" x14ac:dyDescent="0.2">
      <c r="A21" s="1"/>
      <c r="B21" s="2"/>
    </row>
    <row r="22" spans="1:2" ht="15.75" customHeight="1" x14ac:dyDescent="0.2">
      <c r="A22" s="40" t="s">
        <v>34</v>
      </c>
      <c r="B22" s="41"/>
    </row>
    <row r="23" spans="1:2" ht="15.75" customHeight="1" x14ac:dyDescent="0.2">
      <c r="A23" s="11">
        <v>1</v>
      </c>
      <c r="B23" s="2" t="str">
        <f t="shared" ref="B23:B27" si="1">IF(A23=1,"Abandonou",IF(A23=2,"Desligado",IF(A23=3,"Matriculado",IF(A23=4,"Mudança de Nível sem Defesa",IF(A23=5,"Titulado")))))</f>
        <v>Abandonou</v>
      </c>
    </row>
    <row r="24" spans="1:2" ht="15.75" customHeight="1" x14ac:dyDescent="0.2">
      <c r="A24" s="1">
        <v>2</v>
      </c>
      <c r="B24" s="2" t="str">
        <f t="shared" si="1"/>
        <v>Desligado</v>
      </c>
    </row>
    <row r="25" spans="1:2" ht="15.75" customHeight="1" x14ac:dyDescent="0.2">
      <c r="A25" s="1">
        <v>3</v>
      </c>
      <c r="B25" s="2" t="str">
        <f t="shared" si="1"/>
        <v>Matriculado</v>
      </c>
    </row>
    <row r="26" spans="1:2" ht="15.75" customHeight="1" x14ac:dyDescent="0.2">
      <c r="A26" s="1">
        <v>4</v>
      </c>
      <c r="B26" s="2" t="str">
        <f t="shared" si="1"/>
        <v>Mudança de Nível sem Defesa</v>
      </c>
    </row>
    <row r="27" spans="1:2" ht="15.75" customHeight="1" x14ac:dyDescent="0.2">
      <c r="A27" s="1">
        <v>5</v>
      </c>
      <c r="B27" s="2" t="str">
        <f t="shared" si="1"/>
        <v>Titulado</v>
      </c>
    </row>
    <row r="28" spans="1:2" ht="15.75" customHeight="1" x14ac:dyDescent="0.2">
      <c r="A28" s="1"/>
      <c r="B28" s="2"/>
    </row>
    <row r="29" spans="1:2" ht="15.75" customHeight="1" x14ac:dyDescent="0.2">
      <c r="A29" s="40" t="s">
        <v>104</v>
      </c>
      <c r="B29" s="41"/>
    </row>
    <row r="30" spans="1:2" ht="15.75" customHeight="1" x14ac:dyDescent="0.2">
      <c r="A30" s="1">
        <v>1</v>
      </c>
      <c r="B30" s="2" t="str">
        <f t="shared" ref="B30:B32" si="2">IF(A30=1,"Doutorado",IF(A30=2,"Mestrado",IF(A30=3,"Mestrado Profissional")))</f>
        <v>Doutorado</v>
      </c>
    </row>
    <row r="31" spans="1:2" ht="15.75" customHeight="1" x14ac:dyDescent="0.2">
      <c r="A31" s="1">
        <v>2</v>
      </c>
      <c r="B31" s="2" t="str">
        <f t="shared" si="2"/>
        <v>Mestrado</v>
      </c>
    </row>
    <row r="32" spans="1:2" ht="15.75" customHeight="1" x14ac:dyDescent="0.2">
      <c r="A32" s="1">
        <v>3</v>
      </c>
      <c r="B32" s="2" t="str">
        <f t="shared" si="2"/>
        <v>Mestrado Profissional</v>
      </c>
    </row>
    <row r="33" spans="1:2" ht="15.75" customHeight="1" x14ac:dyDescent="0.2">
      <c r="A33" s="1"/>
      <c r="B33" s="2"/>
    </row>
    <row r="34" spans="1:2" ht="15.75" customHeight="1" x14ac:dyDescent="0.2">
      <c r="A34" s="40" t="s">
        <v>105</v>
      </c>
      <c r="B34" s="41"/>
    </row>
    <row r="35" spans="1:2" ht="15.75" customHeight="1" x14ac:dyDescent="0.2">
      <c r="A35" s="1">
        <v>1</v>
      </c>
      <c r="B35" s="2" t="str">
        <f t="shared" ref="B35:B36" si="3">IF(A35=1,"Acadêmico",IF(A35=2,"Profissional"))</f>
        <v>Acadêmico</v>
      </c>
    </row>
    <row r="36" spans="1:2" ht="15.75" customHeight="1" x14ac:dyDescent="0.2">
      <c r="A36" s="1">
        <v>2</v>
      </c>
      <c r="B36" s="2" t="str">
        <f t="shared" si="3"/>
        <v>Profissional</v>
      </c>
    </row>
    <row r="37" spans="1:2" ht="15.75" customHeight="1" x14ac:dyDescent="0.2">
      <c r="A37" s="1"/>
      <c r="B37" s="2"/>
    </row>
    <row r="38" spans="1:2" ht="15.75" customHeight="1" x14ac:dyDescent="0.2">
      <c r="A38" s="38" t="s">
        <v>102</v>
      </c>
      <c r="B38" s="39"/>
    </row>
    <row r="39" spans="1:2" ht="18.75" customHeight="1" x14ac:dyDescent="0.2">
      <c r="A39" s="36"/>
      <c r="B39" s="37"/>
    </row>
    <row r="40" spans="1:2" ht="15" customHeight="1" x14ac:dyDescent="0.2">
      <c r="A40" s="1"/>
      <c r="B40" s="2"/>
    </row>
    <row r="41" spans="1:2" ht="15.75" customHeight="1" x14ac:dyDescent="0.2">
      <c r="A41" s="40" t="s">
        <v>106</v>
      </c>
      <c r="B41" s="41"/>
    </row>
    <row r="42" spans="1:2" ht="15.75" customHeight="1" x14ac:dyDescent="0.2">
      <c r="A42" s="1">
        <v>1</v>
      </c>
      <c r="B42" s="2" t="str">
        <f t="shared" ref="B42:B45" si="4">IF(A42=2,"Doutorado",IF(A42=1,"Mestrado",IF(A42=3,"Mestrado Profissional",IF(A42=4,"Doutorado Professional"))))</f>
        <v>Mestrado</v>
      </c>
    </row>
    <row r="43" spans="1:2" ht="15.75" customHeight="1" x14ac:dyDescent="0.2">
      <c r="A43" s="1">
        <v>2</v>
      </c>
      <c r="B43" s="2" t="str">
        <f t="shared" si="4"/>
        <v>Doutorado</v>
      </c>
    </row>
    <row r="44" spans="1:2" ht="15.75" customHeight="1" x14ac:dyDescent="0.2">
      <c r="A44" s="1">
        <v>3</v>
      </c>
      <c r="B44" s="2" t="str">
        <f>IF(A44=2,"Doutorado",IF(A44=1,"Mestrado",IF(A44=3,"Mestrado Profissional",IF(A44=4,"Doutorado Professional"))))</f>
        <v>Mestrado Profissional</v>
      </c>
    </row>
    <row r="45" spans="1:2" ht="15.75" customHeight="1" x14ac:dyDescent="0.2">
      <c r="A45" s="1">
        <v>4</v>
      </c>
      <c r="B45" s="2" t="str">
        <f t="shared" si="4"/>
        <v>Doutorado Professional</v>
      </c>
    </row>
    <row r="46" spans="1:2" ht="15.75" customHeight="1" x14ac:dyDescent="0.2">
      <c r="A46" s="49"/>
      <c r="B46" s="50"/>
    </row>
    <row r="47" spans="1:2" ht="15.75" customHeight="1" x14ac:dyDescent="0.2">
      <c r="A47" s="38" t="s">
        <v>119</v>
      </c>
      <c r="B47" s="39"/>
    </row>
    <row r="48" spans="1:2" ht="15.75" customHeight="1" x14ac:dyDescent="0.2">
      <c r="A48" s="36"/>
      <c r="B48" s="37"/>
    </row>
    <row r="49" spans="1:2" ht="15.75" customHeight="1" x14ac:dyDescent="0.2">
      <c r="A49" s="1"/>
      <c r="B49" s="2"/>
    </row>
    <row r="50" spans="1:2" ht="15.75" customHeight="1" x14ac:dyDescent="0.2">
      <c r="A50" s="40" t="s">
        <v>106</v>
      </c>
      <c r="B50" s="41"/>
    </row>
    <row r="51" spans="1:2" ht="15.75" customHeight="1" x14ac:dyDescent="0.2">
      <c r="A51" s="1">
        <v>1</v>
      </c>
      <c r="B51" s="2" t="str">
        <f>IF(A51=2,"Doutorado",IF(A51=1,"Mestrado",IF(A51=3,"Mestrado Profissional",IF(A51=5,"Mestrado/Doutorado",IF(A51=4,"Doutorado Profissional", IF(A51=6,"Mestrado Profissional/Doutorado Profissional"))))))</f>
        <v>Mestrado</v>
      </c>
    </row>
    <row r="52" spans="1:2" ht="18.75" customHeight="1" x14ac:dyDescent="0.2">
      <c r="A52" s="1">
        <v>2</v>
      </c>
      <c r="B52" s="2" t="str">
        <f t="shared" ref="B52:B56" si="5">IF(A52=2,"Doutorado",IF(A52=1,"Mestrado",IF(A52=3,"Mestrado Profissional",IF(A52=5,"Mestrado/Doutorado",IF(A52=4,"Doutorado Profissional", IF(A52=6,"Mestrado Profissional/Doutorado Profissional"))))))</f>
        <v>Doutorado</v>
      </c>
    </row>
    <row r="53" spans="1:2" ht="15.75" customHeight="1" x14ac:dyDescent="0.2">
      <c r="A53" s="1">
        <v>3</v>
      </c>
      <c r="B53" s="2" t="str">
        <f t="shared" si="5"/>
        <v>Mestrado Profissional</v>
      </c>
    </row>
    <row r="54" spans="1:2" ht="15.75" customHeight="1" x14ac:dyDescent="0.2">
      <c r="A54" s="1">
        <v>4</v>
      </c>
      <c r="B54" s="2" t="str">
        <f t="shared" si="5"/>
        <v>Doutorado Profissional</v>
      </c>
    </row>
    <row r="55" spans="1:2" ht="15.75" customHeight="1" x14ac:dyDescent="0.2">
      <c r="A55" s="49">
        <v>5</v>
      </c>
      <c r="B55" s="2" t="str">
        <f t="shared" si="5"/>
        <v>Mestrado/Doutorado</v>
      </c>
    </row>
    <row r="56" spans="1:2" ht="15.75" customHeight="1" x14ac:dyDescent="0.2">
      <c r="A56" s="49">
        <v>6</v>
      </c>
      <c r="B56" s="2" t="str">
        <f t="shared" si="5"/>
        <v>Mestrado Profissional/Doutorado Profissional</v>
      </c>
    </row>
    <row r="57" spans="1:2" ht="15.75" customHeight="1" x14ac:dyDescent="0.2">
      <c r="A57" s="49"/>
      <c r="B57" s="50"/>
    </row>
    <row r="58" spans="1:2" ht="15.75" customHeight="1" x14ac:dyDescent="0.2">
      <c r="A58" s="38" t="s">
        <v>107</v>
      </c>
      <c r="B58" s="51"/>
    </row>
    <row r="59" spans="1:2" ht="15.75" customHeight="1" x14ac:dyDescent="0.2">
      <c r="A59" s="52"/>
      <c r="B59" s="53"/>
    </row>
    <row r="60" spans="1:2" ht="15.75" customHeight="1" x14ac:dyDescent="0.2">
      <c r="A60" s="1"/>
      <c r="B60" s="2"/>
    </row>
    <row r="61" spans="1:2" ht="15.75" customHeight="1" x14ac:dyDescent="0.2">
      <c r="A61" s="40" t="s">
        <v>108</v>
      </c>
      <c r="B61" s="41"/>
    </row>
    <row r="62" spans="1:2" ht="15.75" customHeight="1" x14ac:dyDescent="0.2">
      <c r="A62" s="1">
        <v>1</v>
      </c>
      <c r="B62" s="2" t="str">
        <f t="shared" ref="B62:B63" si="6">IF(A62=1,"Privada",IF(A62=2,"Pública"))</f>
        <v>Privada</v>
      </c>
    </row>
    <row r="63" spans="1:2" ht="15.75" customHeight="1" x14ac:dyDescent="0.2">
      <c r="A63" s="7">
        <v>2</v>
      </c>
      <c r="B63" s="8" t="str">
        <f t="shared" si="6"/>
        <v>Pública</v>
      </c>
    </row>
    <row r="64" spans="1:2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</sheetData>
  <mergeCells count="12">
    <mergeCell ref="A50:B50"/>
    <mergeCell ref="A41:B41"/>
    <mergeCell ref="A58:B59"/>
    <mergeCell ref="A61:B61"/>
    <mergeCell ref="A1:B5"/>
    <mergeCell ref="A6:B7"/>
    <mergeCell ref="A8:B8"/>
    <mergeCell ref="A22:B22"/>
    <mergeCell ref="A29:B29"/>
    <mergeCell ref="A34:B34"/>
    <mergeCell ref="A38:B39"/>
    <mergeCell ref="A47:B48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000"/>
  <sheetViews>
    <sheetView showGridLines="0" topLeftCell="A25" workbookViewId="0">
      <selection activeCell="B44" sqref="B44"/>
    </sheetView>
  </sheetViews>
  <sheetFormatPr baseColWidth="10" defaultColWidth="14.5" defaultRowHeight="15" customHeight="1" x14ac:dyDescent="0.2"/>
  <cols>
    <col min="1" max="1" width="6.5" customWidth="1"/>
    <col min="2" max="2" width="57.5" customWidth="1"/>
    <col min="3" max="26" width="10.6640625" customWidth="1"/>
  </cols>
  <sheetData>
    <row r="1" spans="1:2" ht="15" customHeight="1" x14ac:dyDescent="0.2">
      <c r="A1" s="48" t="s">
        <v>109</v>
      </c>
      <c r="B1" s="33"/>
    </row>
    <row r="2" spans="1:2" x14ac:dyDescent="0.2">
      <c r="A2" s="34"/>
      <c r="B2" s="35"/>
    </row>
    <row r="3" spans="1:2" x14ac:dyDescent="0.2">
      <c r="A3" s="34"/>
      <c r="B3" s="35"/>
    </row>
    <row r="4" spans="1:2" x14ac:dyDescent="0.2">
      <c r="A4" s="34"/>
      <c r="B4" s="35"/>
    </row>
    <row r="5" spans="1:2" x14ac:dyDescent="0.2">
      <c r="A5" s="44"/>
      <c r="B5" s="45"/>
    </row>
    <row r="6" spans="1:2" x14ac:dyDescent="0.2">
      <c r="A6" s="46" t="s">
        <v>110</v>
      </c>
      <c r="B6" s="47"/>
    </row>
    <row r="7" spans="1:2" x14ac:dyDescent="0.2">
      <c r="A7" s="44"/>
      <c r="B7" s="45"/>
    </row>
    <row r="8" spans="1:2" x14ac:dyDescent="0.2">
      <c r="A8" s="14"/>
      <c r="B8" s="15"/>
    </row>
    <row r="9" spans="1:2" x14ac:dyDescent="0.2">
      <c r="A9" s="1">
        <v>0</v>
      </c>
      <c r="B9" s="2" t="str">
        <f>IF(A9=1,"Bacharelado",IF(A9=2,"Licenciatura",IF(A9=3,"Tecnólogo",IF(A9=4,"Bacharelado e Licenciatura",IF(A9=5,"Não Informado",IF(A9=6,"Stricto (Pós)",IF(A9=7,"Lato (Pós)",IF(A9=0,"Não Aplicável",IF(A9=8,"Mestrado",IF(A9=9,"Doutorado"))))))))))</f>
        <v>Não Aplicável</v>
      </c>
    </row>
    <row r="10" spans="1:2" x14ac:dyDescent="0.2">
      <c r="A10" s="1">
        <v>1</v>
      </c>
      <c r="B10" s="2" t="str">
        <f t="shared" ref="B10:B18" si="0">IF(A10=1,"Bacharelado",IF(A10=2,"Licenciatura",IF(A10=3,"Tecnólogo",IF(A10=4,"Bacharelado e Licenciatura",IF(A10=5,"Não Informado",IF(A10=6,"Stricto (Pós)",IF(A10=7,"Lato (Pós)",IF(A10=0,"Não Aplicável",IF(A10=8,"Mestrado",IF(A10=9,"Doutorado"))))))))))</f>
        <v>Bacharelado</v>
      </c>
    </row>
    <row r="11" spans="1:2" x14ac:dyDescent="0.2">
      <c r="A11" s="1">
        <v>2</v>
      </c>
      <c r="B11" s="2" t="str">
        <f t="shared" si="0"/>
        <v>Licenciatura</v>
      </c>
    </row>
    <row r="12" spans="1:2" x14ac:dyDescent="0.2">
      <c r="A12" s="1">
        <v>3</v>
      </c>
      <c r="B12" s="2" t="str">
        <f t="shared" si="0"/>
        <v>Tecnólogo</v>
      </c>
    </row>
    <row r="13" spans="1:2" x14ac:dyDescent="0.2">
      <c r="A13" s="1">
        <v>4</v>
      </c>
      <c r="B13" s="2" t="str">
        <f t="shared" si="0"/>
        <v>Bacharelado e Licenciatura</v>
      </c>
    </row>
    <row r="14" spans="1:2" x14ac:dyDescent="0.2">
      <c r="A14" s="1">
        <v>5</v>
      </c>
      <c r="B14" s="2" t="str">
        <f t="shared" si="0"/>
        <v>Não Informado</v>
      </c>
    </row>
    <row r="15" spans="1:2" x14ac:dyDescent="0.2">
      <c r="A15" s="1">
        <v>6</v>
      </c>
      <c r="B15" s="2" t="str">
        <f t="shared" si="0"/>
        <v>Stricto (Pós)</v>
      </c>
    </row>
    <row r="16" spans="1:2" x14ac:dyDescent="0.2">
      <c r="A16" s="1">
        <v>7</v>
      </c>
      <c r="B16" s="2" t="str">
        <f t="shared" si="0"/>
        <v>Lato (Pós)</v>
      </c>
    </row>
    <row r="17" spans="1:2" x14ac:dyDescent="0.2">
      <c r="A17" s="1">
        <v>8</v>
      </c>
      <c r="B17" s="2" t="str">
        <f t="shared" si="0"/>
        <v>Mestrado</v>
      </c>
    </row>
    <row r="18" spans="1:2" x14ac:dyDescent="0.2">
      <c r="A18" s="1">
        <v>9</v>
      </c>
      <c r="B18" s="2" t="str">
        <f t="shared" si="0"/>
        <v>Doutorado</v>
      </c>
    </row>
    <row r="19" spans="1:2" x14ac:dyDescent="0.2">
      <c r="A19" s="46" t="s">
        <v>111</v>
      </c>
      <c r="B19" s="47"/>
    </row>
    <row r="20" spans="1:2" x14ac:dyDescent="0.2">
      <c r="A20" s="44"/>
      <c r="B20" s="45"/>
    </row>
    <row r="21" spans="1:2" ht="15.75" customHeight="1" x14ac:dyDescent="0.2">
      <c r="A21" s="14"/>
      <c r="B21" s="15"/>
    </row>
    <row r="22" spans="1:2" ht="15.75" customHeight="1" x14ac:dyDescent="0.2">
      <c r="A22" s="1">
        <v>1</v>
      </c>
      <c r="B22" s="2" t="str">
        <f>IF(A22=1,"Presencial",IF(A22=2,"Educação a distância",IF(A22=3,"Presencial por Video",IF(A22=4,"SemiPresencial",IF(A22=5,"Flex")))))</f>
        <v>Presencial</v>
      </c>
    </row>
    <row r="23" spans="1:2" ht="15.75" customHeight="1" x14ac:dyDescent="0.2">
      <c r="A23" s="1">
        <v>2</v>
      </c>
      <c r="B23" s="2" t="str">
        <f t="shared" ref="B23:B26" si="1">IF(A23=1,"Presencial",IF(A23=2,"Educação a distância",IF(A23=3,"Presencial por Video",IF(A23=4,"SemiPresencial",IF(A23=5,"Flex")))))</f>
        <v>Educação a distância</v>
      </c>
    </row>
    <row r="24" spans="1:2" ht="15.75" customHeight="1" x14ac:dyDescent="0.2">
      <c r="A24" s="1">
        <v>3</v>
      </c>
      <c r="B24" s="2" t="str">
        <f t="shared" si="1"/>
        <v>Presencial por Video</v>
      </c>
    </row>
    <row r="25" spans="1:2" ht="15.75" customHeight="1" x14ac:dyDescent="0.2">
      <c r="A25" s="1">
        <v>4</v>
      </c>
      <c r="B25" s="2" t="str">
        <f t="shared" si="1"/>
        <v>SemiPresencial</v>
      </c>
    </row>
    <row r="26" spans="1:2" ht="15.75" customHeight="1" x14ac:dyDescent="0.2">
      <c r="A26" s="1">
        <v>5</v>
      </c>
      <c r="B26" s="2" t="str">
        <f t="shared" si="1"/>
        <v>Flex</v>
      </c>
    </row>
    <row r="27" spans="1:2" ht="15.75" customHeight="1" x14ac:dyDescent="0.2">
      <c r="A27" s="14"/>
      <c r="B27" s="15"/>
    </row>
    <row r="28" spans="1:2" ht="15.75" customHeight="1" x14ac:dyDescent="0.2">
      <c r="A28" s="46" t="s">
        <v>41</v>
      </c>
      <c r="B28" s="47"/>
    </row>
    <row r="29" spans="1:2" ht="15.75" customHeight="1" x14ac:dyDescent="0.2">
      <c r="A29" s="44"/>
      <c r="B29" s="45"/>
    </row>
    <row r="30" spans="1:2" ht="15.75" customHeight="1" x14ac:dyDescent="0.2">
      <c r="A30" s="14"/>
      <c r="B30" s="15"/>
    </row>
    <row r="31" spans="1:2" ht="15.75" customHeight="1" x14ac:dyDescent="0.2">
      <c r="A31" s="1">
        <v>0</v>
      </c>
      <c r="B31" s="2" t="str">
        <f>IF(A31=0,"Não se Aplica",IF(A31=1,"Manhã",IF(A31=2,"Tarde",IF(A31=3,"Noite",IF(A31=4,"Integral",IF(A31=5,"Madrugada",IF(A31=9,"Não informado")))))))</f>
        <v>Não se Aplica</v>
      </c>
    </row>
    <row r="32" spans="1:2" ht="15.75" customHeight="1" x14ac:dyDescent="0.2">
      <c r="A32" s="1">
        <v>1</v>
      </c>
      <c r="B32" s="2" t="str">
        <f t="shared" ref="B32:B37" si="2">IF(A32=0,"Não se Aplica",IF(A32=1,"Manhã",IF(A32=2,"Tarde",IF(A32=3,"Noite",IF(A32=4,"Integral",IF(A32=5,"Madrugada",IF(A32=9,"Não informado")))))))</f>
        <v>Manhã</v>
      </c>
    </row>
    <row r="33" spans="1:2" ht="15.75" customHeight="1" x14ac:dyDescent="0.2">
      <c r="A33" s="1">
        <v>2</v>
      </c>
      <c r="B33" s="2" t="str">
        <f t="shared" si="2"/>
        <v>Tarde</v>
      </c>
    </row>
    <row r="34" spans="1:2" ht="15.75" customHeight="1" x14ac:dyDescent="0.2">
      <c r="A34" s="1">
        <v>3</v>
      </c>
      <c r="B34" s="2" t="str">
        <f t="shared" si="2"/>
        <v>Noite</v>
      </c>
    </row>
    <row r="35" spans="1:2" ht="15.75" customHeight="1" x14ac:dyDescent="0.2">
      <c r="A35" s="1">
        <v>4</v>
      </c>
      <c r="B35" s="2" t="str">
        <f t="shared" si="2"/>
        <v>Integral</v>
      </c>
    </row>
    <row r="36" spans="1:2" ht="15.75" customHeight="1" x14ac:dyDescent="0.2">
      <c r="A36" s="1">
        <v>5</v>
      </c>
      <c r="B36" s="2" t="str">
        <f t="shared" si="2"/>
        <v>Madrugada</v>
      </c>
    </row>
    <row r="37" spans="1:2" ht="15.75" customHeight="1" x14ac:dyDescent="0.2">
      <c r="A37" s="1">
        <v>9</v>
      </c>
      <c r="B37" s="2" t="str">
        <f t="shared" si="2"/>
        <v>Não informado</v>
      </c>
    </row>
    <row r="38" spans="1:2" ht="15.75" customHeight="1" x14ac:dyDescent="0.2">
      <c r="A38" s="14"/>
      <c r="B38" s="15"/>
    </row>
    <row r="39" spans="1:2" ht="15.75" customHeight="1" x14ac:dyDescent="0.2">
      <c r="A39" s="46" t="s">
        <v>112</v>
      </c>
      <c r="B39" s="47"/>
    </row>
    <row r="40" spans="1:2" ht="15.75" customHeight="1" x14ac:dyDescent="0.2">
      <c r="A40" s="44"/>
      <c r="B40" s="45"/>
    </row>
    <row r="41" spans="1:2" ht="15.75" customHeight="1" x14ac:dyDescent="0.2">
      <c r="A41" s="14"/>
      <c r="B41" s="15"/>
    </row>
    <row r="42" spans="1:2" ht="15.75" customHeight="1" x14ac:dyDescent="0.2">
      <c r="A42" s="1">
        <v>1</v>
      </c>
      <c r="B42" s="2" t="str">
        <f t="shared" ref="B42:B44" si="3">IF(A42=1,"Graduação",IF(A42=2,"Pós-Graduação",IF(A42=3,"Técnico")))</f>
        <v>Graduação</v>
      </c>
    </row>
    <row r="43" spans="1:2" ht="15.75" customHeight="1" x14ac:dyDescent="0.2">
      <c r="A43" s="1">
        <v>2</v>
      </c>
      <c r="B43" s="2" t="str">
        <f t="shared" si="3"/>
        <v>Pós-Graduação</v>
      </c>
    </row>
    <row r="44" spans="1:2" ht="15.75" customHeight="1" x14ac:dyDescent="0.2">
      <c r="A44" s="7">
        <v>3</v>
      </c>
      <c r="B44" s="8" t="str">
        <f t="shared" si="3"/>
        <v>Técnico</v>
      </c>
    </row>
    <row r="45" spans="1:2" ht="15.75" customHeight="1" x14ac:dyDescent="0.2"/>
    <row r="46" spans="1:2" ht="15.75" customHeight="1" x14ac:dyDescent="0.2"/>
    <row r="47" spans="1:2" ht="15.75" customHeight="1" x14ac:dyDescent="0.2"/>
    <row r="48" spans="1:2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5">
    <mergeCell ref="A1:B5"/>
    <mergeCell ref="A6:B7"/>
    <mergeCell ref="A19:B20"/>
    <mergeCell ref="A28:B29"/>
    <mergeCell ref="A39:B40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showGridLines="0" workbookViewId="0">
      <selection activeCell="B14" sqref="B14"/>
    </sheetView>
  </sheetViews>
  <sheetFormatPr baseColWidth="10" defaultColWidth="14.5" defaultRowHeight="15" customHeight="1" x14ac:dyDescent="0.2"/>
  <cols>
    <col min="1" max="1" width="5.5" customWidth="1"/>
    <col min="2" max="2" width="78.33203125" customWidth="1"/>
    <col min="3" max="6" width="5.6640625" customWidth="1"/>
    <col min="7" max="26" width="8.6640625" customWidth="1"/>
  </cols>
  <sheetData>
    <row r="1" spans="1:2" ht="15" customHeight="1" x14ac:dyDescent="0.2">
      <c r="A1" s="32" t="s">
        <v>113</v>
      </c>
      <c r="B1" s="33"/>
    </row>
    <row r="2" spans="1:2" ht="15" customHeight="1" x14ac:dyDescent="0.2">
      <c r="A2" s="34"/>
      <c r="B2" s="35"/>
    </row>
    <row r="3" spans="1:2" ht="15" customHeight="1" x14ac:dyDescent="0.2">
      <c r="A3" s="34"/>
      <c r="B3" s="35"/>
    </row>
    <row r="4" spans="1:2" ht="15" customHeight="1" x14ac:dyDescent="0.2">
      <c r="A4" s="34"/>
      <c r="B4" s="35"/>
    </row>
    <row r="5" spans="1:2" ht="15" customHeight="1" x14ac:dyDescent="0.2">
      <c r="A5" s="44"/>
      <c r="B5" s="45"/>
    </row>
    <row r="6" spans="1:2" ht="15" customHeight="1" x14ac:dyDescent="0.2">
      <c r="A6" s="46" t="s">
        <v>114</v>
      </c>
      <c r="B6" s="47"/>
    </row>
    <row r="7" spans="1:2" ht="15" customHeight="1" x14ac:dyDescent="0.2">
      <c r="A7" s="44"/>
      <c r="B7" s="45"/>
    </row>
    <row r="8" spans="1:2" ht="15" customHeight="1" x14ac:dyDescent="0.2">
      <c r="A8" s="1"/>
      <c r="B8" s="2"/>
    </row>
    <row r="9" spans="1:2" ht="15" customHeight="1" x14ac:dyDescent="0.2">
      <c r="A9" s="40" t="s">
        <v>114</v>
      </c>
      <c r="B9" s="41"/>
    </row>
    <row r="10" spans="1:2" ht="15" customHeight="1" x14ac:dyDescent="0.2">
      <c r="A10" s="1">
        <v>1</v>
      </c>
      <c r="B10" s="2" t="str">
        <f>IF(A10=1,"Norte",IF(A10=2,"Nordeste",IF(A10=3,"Sudeste",IF(A10=4,"Sul",IF(A10=5,"Centro-Oeste",)))))</f>
        <v>Norte</v>
      </c>
    </row>
    <row r="11" spans="1:2" ht="15" customHeight="1" x14ac:dyDescent="0.2">
      <c r="A11" s="1">
        <v>2</v>
      </c>
      <c r="B11" s="2" t="str">
        <f t="shared" ref="B11:B14" si="0">IF(A11=1,"Norte",IF(A11=2,"Nordeste",IF(A11=3,"Sudeste",IF(A11=4,"Sul",IF(A11=5,"Centro-Oeste",)))))</f>
        <v>Nordeste</v>
      </c>
    </row>
    <row r="12" spans="1:2" x14ac:dyDescent="0.2">
      <c r="A12" s="1">
        <v>3</v>
      </c>
      <c r="B12" s="2" t="str">
        <f t="shared" si="0"/>
        <v>Sudeste</v>
      </c>
    </row>
    <row r="13" spans="1:2" x14ac:dyDescent="0.2">
      <c r="A13" s="1">
        <v>4</v>
      </c>
      <c r="B13" s="2" t="str">
        <f t="shared" si="0"/>
        <v>Sul</v>
      </c>
    </row>
    <row r="14" spans="1:2" x14ac:dyDescent="0.2">
      <c r="A14" s="1">
        <v>5</v>
      </c>
      <c r="B14" s="2" t="str">
        <f t="shared" si="0"/>
        <v>Centro-Oeste</v>
      </c>
    </row>
    <row r="15" spans="1:2" x14ac:dyDescent="0.2">
      <c r="A15" s="7"/>
      <c r="B15" s="8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8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8" ht="18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8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B5"/>
    <mergeCell ref="A6:B7"/>
    <mergeCell ref="A9:B9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000"/>
  <sheetViews>
    <sheetView workbookViewId="0">
      <selection sqref="A1:B5"/>
    </sheetView>
  </sheetViews>
  <sheetFormatPr baseColWidth="10" defaultColWidth="14.5" defaultRowHeight="15" customHeight="1" x14ac:dyDescent="0.2"/>
  <cols>
    <col min="1" max="1" width="45.5" customWidth="1"/>
    <col min="2" max="2" width="48.6640625" customWidth="1"/>
    <col min="3" max="26" width="10.5" customWidth="1"/>
  </cols>
  <sheetData>
    <row r="1" spans="1:3" ht="15.75" customHeight="1" x14ac:dyDescent="0.2">
      <c r="A1" s="48" t="s">
        <v>115</v>
      </c>
      <c r="B1" s="33"/>
    </row>
    <row r="2" spans="1:3" x14ac:dyDescent="0.2">
      <c r="A2" s="34"/>
      <c r="B2" s="35"/>
    </row>
    <row r="3" spans="1:3" x14ac:dyDescent="0.2">
      <c r="A3" s="34"/>
      <c r="B3" s="35"/>
    </row>
    <row r="4" spans="1:3" x14ac:dyDescent="0.2">
      <c r="A4" s="34"/>
      <c r="B4" s="35"/>
    </row>
    <row r="5" spans="1:3" x14ac:dyDescent="0.2">
      <c r="A5" s="44"/>
      <c r="B5" s="45"/>
    </row>
    <row r="6" spans="1:3" x14ac:dyDescent="0.2">
      <c r="A6" s="46" t="s">
        <v>110</v>
      </c>
      <c r="B6" s="47"/>
    </row>
    <row r="7" spans="1:3" x14ac:dyDescent="0.2">
      <c r="A7" s="44"/>
      <c r="B7" s="45"/>
    </row>
    <row r="8" spans="1:3" x14ac:dyDescent="0.2">
      <c r="A8" s="14"/>
      <c r="B8" s="15"/>
    </row>
    <row r="9" spans="1:3" x14ac:dyDescent="0.2">
      <c r="A9" s="11">
        <v>0</v>
      </c>
      <c r="B9" s="6" t="str">
        <f>IF(A9=1,"Bacharelado",IF(A9=2,"Licenciatura",IF(A9=3,"Tecnólogo",IF(A9=4,"Bacharelado e Licenciatura",IF(A9=5,"Não Informado",IF(A9=6,"Stricto (Pós)",IF(A9=7,"Lato (Pós)",IF(A9=0,"Não Aplicado",IF(A9=8,"Outros",IF(A9=9,"Formação pedagógica (Lic.)",IF(A9=10,"Segunda graduação (Lic).")))))))))))</f>
        <v>Não Aplicado</v>
      </c>
      <c r="C9" s="16"/>
    </row>
    <row r="10" spans="1:3" x14ac:dyDescent="0.2">
      <c r="A10" s="11">
        <v>1</v>
      </c>
      <c r="B10" s="6" t="str">
        <f>IF(A10=1,"Bacharelado",IF(A10=2,"Licenciatura",IF(A10=3,"Tecnólogo",IF(A10=4,"Bacharelado e Licenciatura",IF(A10=5,"Não Informado",IF(A10=6,"Stricto (Pós)",IF(A10=7,"Lato (Pós)",IF(A10=0,"Não Aplicado",IF(A10=8,"Outros",IF(A10=9,"Formação pedagógica (Lic.)",IF(A10=10,"Segunda graduação (Lic).")))))))))))</f>
        <v>Bacharelado</v>
      </c>
      <c r="C10" s="16"/>
    </row>
    <row r="11" spans="1:3" x14ac:dyDescent="0.2">
      <c r="A11" s="11">
        <v>2</v>
      </c>
      <c r="B11" s="6" t="str">
        <f t="shared" ref="B11:B19" si="0">IF(A11=1,"Bacharelado",IF(A11=2,"Licenciatura",IF(A11=3,"Tecnólogo",IF(A11=4,"Bacharelado e Licenciatura",IF(A11=5,"Não Informado",IF(A11=6,"Stricto (Pós)",IF(A11=7,"Lato (Pós)",IF(A11=0,"Não Aplicado",IF(A11=8,"Outros",IF(A11=9,"Formação pedagógica (Lic.)",IF(A11=10,"Segunda graduação (Lic).")))))))))))</f>
        <v>Licenciatura</v>
      </c>
      <c r="C11" s="16"/>
    </row>
    <row r="12" spans="1:3" x14ac:dyDescent="0.2">
      <c r="A12" s="11">
        <v>3</v>
      </c>
      <c r="B12" s="6" t="str">
        <f t="shared" si="0"/>
        <v>Tecnólogo</v>
      </c>
      <c r="C12" s="16"/>
    </row>
    <row r="13" spans="1:3" x14ac:dyDescent="0.2">
      <c r="A13" s="11">
        <v>4</v>
      </c>
      <c r="B13" s="6" t="str">
        <f t="shared" si="0"/>
        <v>Bacharelado e Licenciatura</v>
      </c>
      <c r="C13" s="16"/>
    </row>
    <row r="14" spans="1:3" x14ac:dyDescent="0.2">
      <c r="A14" s="11">
        <v>5</v>
      </c>
      <c r="B14" s="6" t="str">
        <f t="shared" si="0"/>
        <v>Não Informado</v>
      </c>
      <c r="C14" s="16"/>
    </row>
    <row r="15" spans="1:3" x14ac:dyDescent="0.2">
      <c r="A15" s="11">
        <v>6</v>
      </c>
      <c r="B15" s="6" t="str">
        <f t="shared" si="0"/>
        <v>Stricto (Pós)</v>
      </c>
      <c r="C15" s="16"/>
    </row>
    <row r="16" spans="1:3" x14ac:dyDescent="0.2">
      <c r="A16" s="11">
        <v>7</v>
      </c>
      <c r="B16" s="6" t="str">
        <f t="shared" si="0"/>
        <v>Lato (Pós)</v>
      </c>
      <c r="C16" s="16"/>
    </row>
    <row r="17" spans="1:2" x14ac:dyDescent="0.2">
      <c r="A17" s="11">
        <v>8</v>
      </c>
      <c r="B17" s="6" t="str">
        <f t="shared" si="0"/>
        <v>Outros</v>
      </c>
    </row>
    <row r="18" spans="1:2" x14ac:dyDescent="0.2">
      <c r="A18" s="11">
        <v>9</v>
      </c>
      <c r="B18" s="6" t="str">
        <f t="shared" si="0"/>
        <v>Formação pedagógica (Lic.)</v>
      </c>
    </row>
    <row r="19" spans="1:2" x14ac:dyDescent="0.2">
      <c r="A19" s="11">
        <v>10</v>
      </c>
      <c r="B19" s="6" t="str">
        <f t="shared" si="0"/>
        <v>Segunda graduação (Lic).</v>
      </c>
    </row>
    <row r="20" spans="1:2" x14ac:dyDescent="0.2">
      <c r="A20" s="17"/>
      <c r="B20" s="15"/>
    </row>
    <row r="21" spans="1:2" ht="15.75" customHeight="1" x14ac:dyDescent="0.2">
      <c r="A21" s="46" t="s">
        <v>111</v>
      </c>
      <c r="B21" s="47"/>
    </row>
    <row r="22" spans="1:2" ht="15.75" customHeight="1" x14ac:dyDescent="0.2">
      <c r="A22" s="44"/>
      <c r="B22" s="45"/>
    </row>
    <row r="23" spans="1:2" ht="15.75" customHeight="1" x14ac:dyDescent="0.2">
      <c r="A23" s="14"/>
      <c r="B23" s="15"/>
    </row>
    <row r="24" spans="1:2" ht="15.75" customHeight="1" x14ac:dyDescent="0.2">
      <c r="A24" s="1">
        <v>1</v>
      </c>
      <c r="B24" s="2" t="str">
        <f t="shared" ref="B24:B28" si="1">IF(A24=1,"Presencial",IF(A24=2,"Educação a distância",IF(A24=3,"Presencial por Video",IF(A24=4,"Semipresencial",IF(A24=5,"Flex",)))))</f>
        <v>Presencial</v>
      </c>
    </row>
    <row r="25" spans="1:2" ht="15.75" customHeight="1" x14ac:dyDescent="0.2">
      <c r="A25" s="1">
        <v>2</v>
      </c>
      <c r="B25" s="2" t="str">
        <f t="shared" si="1"/>
        <v>Educação a distância</v>
      </c>
    </row>
    <row r="26" spans="1:2" ht="15.75" customHeight="1" x14ac:dyDescent="0.2">
      <c r="A26" s="1">
        <v>3</v>
      </c>
      <c r="B26" s="2" t="str">
        <f t="shared" si="1"/>
        <v>Presencial por Video</v>
      </c>
    </row>
    <row r="27" spans="1:2" ht="15.75" customHeight="1" x14ac:dyDescent="0.2">
      <c r="A27" s="1">
        <v>4</v>
      </c>
      <c r="B27" s="2" t="str">
        <f t="shared" si="1"/>
        <v>Semipresencial</v>
      </c>
    </row>
    <row r="28" spans="1:2" ht="15.75" customHeight="1" x14ac:dyDescent="0.2">
      <c r="A28" s="1">
        <v>5</v>
      </c>
      <c r="B28" s="2" t="str">
        <f t="shared" si="1"/>
        <v>Flex</v>
      </c>
    </row>
    <row r="29" spans="1:2" ht="15.75" customHeight="1" x14ac:dyDescent="0.2">
      <c r="A29" s="14"/>
      <c r="B29" s="15"/>
    </row>
    <row r="30" spans="1:2" ht="15.75" customHeight="1" x14ac:dyDescent="0.2">
      <c r="A30" s="46" t="s">
        <v>41</v>
      </c>
      <c r="B30" s="47"/>
    </row>
    <row r="31" spans="1:2" ht="15.75" customHeight="1" x14ac:dyDescent="0.2">
      <c r="A31" s="44"/>
      <c r="B31" s="45"/>
    </row>
    <row r="32" spans="1:2" ht="15.75" customHeight="1" x14ac:dyDescent="0.2">
      <c r="A32" s="14"/>
      <c r="B32" s="15"/>
    </row>
    <row r="33" spans="1:2" ht="15.75" customHeight="1" x14ac:dyDescent="0.2">
      <c r="A33" s="1">
        <v>0</v>
      </c>
      <c r="B33" s="2" t="str">
        <f t="shared" ref="B33:B39" si="2">IF(A33=0,"Não se Aplica",IF(A33=1,"Manhã",IF(A33=2,"Tarde",IF(A33=3,"Noite",IF(A33=4,"Integral",IF(A33=5,"Madrugada",IF(A33=6,"Não informado")))))))</f>
        <v>Não se Aplica</v>
      </c>
    </row>
    <row r="34" spans="1:2" ht="15.75" customHeight="1" x14ac:dyDescent="0.2">
      <c r="A34" s="1">
        <v>1</v>
      </c>
      <c r="B34" s="2" t="str">
        <f t="shared" si="2"/>
        <v>Manhã</v>
      </c>
    </row>
    <row r="35" spans="1:2" ht="15.75" customHeight="1" x14ac:dyDescent="0.2">
      <c r="A35" s="1">
        <v>2</v>
      </c>
      <c r="B35" s="2" t="str">
        <f t="shared" si="2"/>
        <v>Tarde</v>
      </c>
    </row>
    <row r="36" spans="1:2" ht="15.75" customHeight="1" x14ac:dyDescent="0.2">
      <c r="A36" s="1">
        <v>3</v>
      </c>
      <c r="B36" s="2" t="str">
        <f t="shared" si="2"/>
        <v>Noite</v>
      </c>
    </row>
    <row r="37" spans="1:2" ht="15.75" customHeight="1" x14ac:dyDescent="0.2">
      <c r="A37" s="1">
        <v>4</v>
      </c>
      <c r="B37" s="2" t="str">
        <f t="shared" si="2"/>
        <v>Integral</v>
      </c>
    </row>
    <row r="38" spans="1:2" ht="15.75" customHeight="1" x14ac:dyDescent="0.2">
      <c r="A38" s="1">
        <v>5</v>
      </c>
      <c r="B38" s="2" t="str">
        <f t="shared" si="2"/>
        <v>Madrugada</v>
      </c>
    </row>
    <row r="39" spans="1:2" ht="15.75" customHeight="1" x14ac:dyDescent="0.2">
      <c r="A39" s="1">
        <v>6</v>
      </c>
      <c r="B39" s="2" t="str">
        <f t="shared" si="2"/>
        <v>Não informado</v>
      </c>
    </row>
    <row r="40" spans="1:2" ht="15.75" customHeight="1" x14ac:dyDescent="0.2">
      <c r="A40" s="14"/>
      <c r="B40" s="15"/>
    </row>
    <row r="41" spans="1:2" ht="15" customHeight="1" x14ac:dyDescent="0.2">
      <c r="A41" s="46" t="s">
        <v>116</v>
      </c>
      <c r="B41" s="47"/>
    </row>
    <row r="42" spans="1:2" ht="15" customHeight="1" x14ac:dyDescent="0.2">
      <c r="A42" s="44"/>
      <c r="B42" s="45"/>
    </row>
    <row r="43" spans="1:2" ht="15.75" customHeight="1" x14ac:dyDescent="0.2">
      <c r="A43" s="14"/>
      <c r="B43" s="15"/>
    </row>
    <row r="44" spans="1:2" ht="15.75" customHeight="1" x14ac:dyDescent="0.2">
      <c r="A44" s="1">
        <v>1</v>
      </c>
      <c r="B44" s="18" t="str">
        <f>IF(A44=1,"Site da instituição ",IF(A44=2,"Market Place",IF(A44=3,"Telefone/Whatsapp",IF(A44=21,"QueroBolsa",IF(A44=22,"Educamais",IF(A44=23,"AmigoEdu",IF(A44=41,"Aqui Você Pode")))))))</f>
        <v xml:space="preserve">Site da instituição </v>
      </c>
    </row>
    <row r="45" spans="1:2" ht="15.75" customHeight="1" x14ac:dyDescent="0.2">
      <c r="A45" s="1">
        <v>2</v>
      </c>
      <c r="B45" s="18" t="str">
        <f t="shared" ref="B45:B50" si="3">IF(A45=1,"Site da instituição ",IF(A45=2,"Market Place",IF(A45=3,"Telefone/Whatsapp",IF(A45=21,"QueroBolsa",IF(A45=22,"Educamais",IF(A45=23,"AmigoEdu",IF(A45=41,"Aqui Você Pode")))))))</f>
        <v>Market Place</v>
      </c>
    </row>
    <row r="46" spans="1:2" ht="15.75" customHeight="1" x14ac:dyDescent="0.2">
      <c r="A46" s="1">
        <v>3</v>
      </c>
      <c r="B46" s="18" t="str">
        <f t="shared" si="3"/>
        <v>Telefone/Whatsapp</v>
      </c>
    </row>
    <row r="47" spans="1:2" ht="15.75" customHeight="1" x14ac:dyDescent="0.2">
      <c r="A47" s="1">
        <v>21</v>
      </c>
      <c r="B47" s="18" t="str">
        <f t="shared" si="3"/>
        <v>QueroBolsa</v>
      </c>
    </row>
    <row r="48" spans="1:2" ht="15.75" customHeight="1" x14ac:dyDescent="0.2">
      <c r="A48" s="1">
        <v>22</v>
      </c>
      <c r="B48" s="18" t="str">
        <f t="shared" si="3"/>
        <v>Educamais</v>
      </c>
    </row>
    <row r="49" spans="1:2" ht="15.75" customHeight="1" x14ac:dyDescent="0.2">
      <c r="A49" s="1">
        <v>23</v>
      </c>
      <c r="B49" s="18" t="str">
        <f t="shared" si="3"/>
        <v>AmigoEdu</v>
      </c>
    </row>
    <row r="50" spans="1:2" ht="15.75" customHeight="1" x14ac:dyDescent="0.2">
      <c r="A50" s="1">
        <v>41</v>
      </c>
      <c r="B50" s="18" t="str">
        <f t="shared" si="3"/>
        <v>Aqui Você Pode</v>
      </c>
    </row>
    <row r="51" spans="1:2" ht="15.75" customHeight="1" x14ac:dyDescent="0.2">
      <c r="A51" s="46" t="s">
        <v>117</v>
      </c>
      <c r="B51" s="47"/>
    </row>
    <row r="52" spans="1:2" ht="15.75" customHeight="1" x14ac:dyDescent="0.2">
      <c r="A52" s="44"/>
      <c r="B52" s="45"/>
    </row>
    <row r="53" spans="1:2" ht="15.75" customHeight="1" x14ac:dyDescent="0.2">
      <c r="A53" s="14"/>
      <c r="B53" s="15"/>
    </row>
    <row r="54" spans="1:2" ht="15.75" customHeight="1" x14ac:dyDescent="0.2">
      <c r="A54" s="1">
        <v>1</v>
      </c>
      <c r="B54" s="2" t="str">
        <f t="shared" ref="B54:B56" si="4">IF(A54=1,"Graduação",IF(A54=2,"Pós-graduação",IF(A54=3,"Técnico",)))</f>
        <v>Graduação</v>
      </c>
    </row>
    <row r="55" spans="1:2" ht="15.75" customHeight="1" x14ac:dyDescent="0.2">
      <c r="A55" s="1">
        <v>2</v>
      </c>
      <c r="B55" s="2" t="str">
        <f t="shared" si="4"/>
        <v>Pós-graduação</v>
      </c>
    </row>
    <row r="56" spans="1:2" ht="15.75" customHeight="1" x14ac:dyDescent="0.2">
      <c r="A56" s="1">
        <v>3</v>
      </c>
      <c r="B56" s="2" t="str">
        <f t="shared" si="4"/>
        <v>Técnico</v>
      </c>
    </row>
    <row r="57" spans="1:2" ht="15.75" customHeight="1" x14ac:dyDescent="0.2">
      <c r="A57" s="1"/>
      <c r="B57" s="2"/>
    </row>
    <row r="58" spans="1:2" ht="15.75" customHeight="1" x14ac:dyDescent="0.2">
      <c r="A58" s="1"/>
      <c r="B58" s="2"/>
    </row>
    <row r="59" spans="1:2" ht="15.75" customHeight="1" x14ac:dyDescent="0.2"/>
    <row r="60" spans="1:2" ht="15.75" customHeight="1" x14ac:dyDescent="0.2"/>
    <row r="61" spans="1:2" ht="15.75" customHeight="1" x14ac:dyDescent="0.2"/>
    <row r="62" spans="1:2" ht="15.75" customHeight="1" x14ac:dyDescent="0.2"/>
    <row r="63" spans="1:2" ht="15.75" customHeight="1" x14ac:dyDescent="0.2"/>
    <row r="64" spans="1:2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A51:B52"/>
    <mergeCell ref="A1:B5"/>
    <mergeCell ref="A6:B7"/>
    <mergeCell ref="A21:B22"/>
    <mergeCell ref="A30:B31"/>
    <mergeCell ref="A41:B42"/>
  </mergeCells>
  <pageMargins left="0.51180555555555596" right="0.51180555555555596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CAPA</vt:lpstr>
      <vt:lpstr>Básico</vt:lpstr>
      <vt:lpstr>Graduação</vt:lpstr>
      <vt:lpstr>Pós-Graduação</vt:lpstr>
      <vt:lpstr>Mensalidades</vt:lpstr>
      <vt:lpstr>Demografia</vt:lpstr>
      <vt:lpstr>Monitoramento de Oferta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Guilherme Lemos</cp:lastModifiedBy>
  <dcterms:created xsi:type="dcterms:W3CDTF">2018-06-12T18:41:20Z</dcterms:created>
  <dcterms:modified xsi:type="dcterms:W3CDTF">2025-11-04T16:42:47Z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